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.1.1 - Žitná (úsek mezi..." sheetId="2" r:id="rId2"/>
    <sheet name="IO.1.2 - Žitná (úsek mezi..." sheetId="3" r:id="rId3"/>
    <sheet name="IO.2 - Komenského" sheetId="4" r:id="rId4"/>
    <sheet name="IO.3.1 - Chodník" sheetId="5" r:id="rId5"/>
    <sheet name="IO.3.2 - Komunikace" sheetId="6" r:id="rId6"/>
    <sheet name="IO.4 - Staškova" sheetId="7" r:id="rId7"/>
    <sheet name="IO.5 - Květinová" sheetId="8" r:id="rId8"/>
    <sheet name="VRN - Vedlejší rozpočtové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'IO.1.1 - Žitná (úsek mezi...'!$C$133:$K$666</definedName>
    <definedName name="_xlnm.Print_Area" localSheetId="1">'IO.1.1 - Žitná (úsek mezi...'!$C$4:$J$76,'IO.1.1 - Žitná (úsek mezi...'!$C$82:$J$113,'IO.1.1 - Žitná (úsek mezi...'!$C$119:$J$666</definedName>
    <definedName name="_xlnm.Print_Titles" localSheetId="1">'IO.1.1 - Žitná (úsek mezi...'!$133:$133</definedName>
    <definedName name="_xlnm._FilterDatabase" localSheetId="2" hidden="1">'IO.1.2 - Žitná (úsek mezi...'!$C$126:$K$179</definedName>
    <definedName name="_xlnm.Print_Area" localSheetId="2">'IO.1.2 - Žitná (úsek mezi...'!$C$4:$J$76,'IO.1.2 - Žitná (úsek mezi...'!$C$82:$J$106,'IO.1.2 - Žitná (úsek mezi...'!$C$112:$J$179</definedName>
    <definedName name="_xlnm.Print_Titles" localSheetId="2">'IO.1.2 - Žitná (úsek mezi...'!$126:$126</definedName>
    <definedName name="_xlnm._FilterDatabase" localSheetId="3" hidden="1">'IO.2 - Komenského'!$C$123:$K$184</definedName>
    <definedName name="_xlnm.Print_Area" localSheetId="3">'IO.2 - Komenského'!$C$4:$J$76,'IO.2 - Komenského'!$C$82:$J$105,'IO.2 - Komenského'!$C$111:$J$184</definedName>
    <definedName name="_xlnm.Print_Titles" localSheetId="3">'IO.2 - Komenského'!$123:$123</definedName>
    <definedName name="_xlnm._FilterDatabase" localSheetId="4" hidden="1">'IO.3.1 - Chodník'!$C$127:$K$177</definedName>
    <definedName name="_xlnm.Print_Area" localSheetId="4">'IO.3.1 - Chodník'!$C$4:$J$76,'IO.3.1 - Chodník'!$C$82:$J$107,'IO.3.1 - Chodník'!$C$113:$J$177</definedName>
    <definedName name="_xlnm.Print_Titles" localSheetId="4">'IO.3.1 - Chodník'!$127:$127</definedName>
    <definedName name="_xlnm._FilterDatabase" localSheetId="5" hidden="1">'IO.3.2 - Komunikace'!$C$126:$K$178</definedName>
    <definedName name="_xlnm.Print_Area" localSheetId="5">'IO.3.2 - Komunikace'!$C$4:$J$76,'IO.3.2 - Komunikace'!$C$82:$J$106,'IO.3.2 - Komunikace'!$C$112:$J$178</definedName>
    <definedName name="_xlnm.Print_Titles" localSheetId="5">'IO.3.2 - Komunikace'!$126:$126</definedName>
    <definedName name="_xlnm._FilterDatabase" localSheetId="6" hidden="1">'IO.4 - Staškova'!$C$122:$K$171</definedName>
    <definedName name="_xlnm.Print_Area" localSheetId="6">'IO.4 - Staškova'!$C$4:$J$76,'IO.4 - Staškova'!$C$82:$J$104,'IO.4 - Staškova'!$C$110:$J$171</definedName>
    <definedName name="_xlnm.Print_Titles" localSheetId="6">'IO.4 - Staškova'!$122:$122</definedName>
    <definedName name="_xlnm._FilterDatabase" localSheetId="7" hidden="1">'IO.5 - Květinová'!$C$125:$K$252</definedName>
    <definedName name="_xlnm.Print_Area" localSheetId="7">'IO.5 - Květinová'!$C$4:$J$76,'IO.5 - Květinová'!$C$82:$J$107,'IO.5 - Květinová'!$C$113:$J$252</definedName>
    <definedName name="_xlnm.Print_Titles" localSheetId="7">'IO.5 - Květinová'!$125:$125</definedName>
    <definedName name="_xlnm._FilterDatabase" localSheetId="8" hidden="1">'VRN - Vedlejší rozpočtové...'!$C$117:$K$144</definedName>
    <definedName name="_xlnm.Print_Area" localSheetId="8">'VRN - Vedlejší rozpočtové...'!$C$4:$J$76,'VRN - Vedlejší rozpočtové...'!$C$82:$J$99,'VRN - Vedlejší rozpočtové...'!$C$105:$J$144</definedName>
    <definedName name="_xlnm.Print_Titles" localSheetId="8">'VRN - Vedlejší rozpočtové...'!$117:$117</definedName>
  </definedNames>
  <calcPr/>
</workbook>
</file>

<file path=xl/calcChain.xml><?xml version="1.0" encoding="utf-8"?>
<calcChain xmlns="http://schemas.openxmlformats.org/spreadsheetml/2006/main">
  <c i="9" l="1" r="J37"/>
  <c r="J36"/>
  <c i="1" r="AY104"/>
  <c i="9" r="J35"/>
  <c i="1" r="AX104"/>
  <c i="9"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21"/>
  <c r="BH121"/>
  <c r="BG121"/>
  <c r="BF121"/>
  <c r="T121"/>
  <c r="R121"/>
  <c r="P121"/>
  <c r="J115"/>
  <c r="F114"/>
  <c r="F112"/>
  <c r="E110"/>
  <c r="J92"/>
  <c r="F91"/>
  <c r="F89"/>
  <c r="E87"/>
  <c r="J21"/>
  <c r="E21"/>
  <c r="J114"/>
  <c r="J20"/>
  <c r="J18"/>
  <c r="E18"/>
  <c r="F92"/>
  <c r="J17"/>
  <c r="J12"/>
  <c r="J89"/>
  <c r="E7"/>
  <c r="E108"/>
  <c i="8" r="J37"/>
  <c r="J36"/>
  <c i="1" r="AY103"/>
  <c i="8" r="J35"/>
  <c i="1" r="AX103"/>
  <c i="8"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123"/>
  <c r="J17"/>
  <c r="J12"/>
  <c r="J120"/>
  <c r="E7"/>
  <c r="E116"/>
  <c i="7" r="J37"/>
  <c r="J36"/>
  <c i="1" r="AY102"/>
  <c i="7" r="J35"/>
  <c i="1" r="AX102"/>
  <c i="7"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92"/>
  <c r="J17"/>
  <c r="J12"/>
  <c r="J89"/>
  <c r="E7"/>
  <c r="E113"/>
  <c i="6" r="J39"/>
  <c r="J38"/>
  <c i="1" r="AY101"/>
  <c i="6" r="J37"/>
  <c i="1" r="AX101"/>
  <c i="6"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F123"/>
  <c r="F121"/>
  <c r="E119"/>
  <c r="J94"/>
  <c r="F93"/>
  <c r="F91"/>
  <c r="E89"/>
  <c r="J23"/>
  <c r="E23"/>
  <c r="J93"/>
  <c r="J22"/>
  <c r="J20"/>
  <c r="E20"/>
  <c r="F94"/>
  <c r="J19"/>
  <c r="J14"/>
  <c r="J91"/>
  <c r="E7"/>
  <c r="E115"/>
  <c i="5" r="J39"/>
  <c r="J38"/>
  <c i="1" r="AY100"/>
  <c i="5" r="J37"/>
  <c i="1" r="AX100"/>
  <c i="5"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J125"/>
  <c r="F124"/>
  <c r="F122"/>
  <c r="E120"/>
  <c r="J94"/>
  <c r="F93"/>
  <c r="F91"/>
  <c r="E89"/>
  <c r="J23"/>
  <c r="E23"/>
  <c r="J93"/>
  <c r="J22"/>
  <c r="J20"/>
  <c r="E20"/>
  <c r="F94"/>
  <c r="J19"/>
  <c r="J14"/>
  <c r="J122"/>
  <c r="E7"/>
  <c r="E85"/>
  <c i="4" r="J37"/>
  <c r="J36"/>
  <c i="1" r="AY98"/>
  <c i="4" r="J35"/>
  <c i="1" r="AX98"/>
  <c i="4"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120"/>
  <c r="J20"/>
  <c r="J18"/>
  <c r="E18"/>
  <c r="F121"/>
  <c r="J17"/>
  <c r="J12"/>
  <c r="J89"/>
  <c r="E7"/>
  <c r="E114"/>
  <c i="3" r="J39"/>
  <c r="J38"/>
  <c i="1" r="AY97"/>
  <c i="3" r="J37"/>
  <c i="1" r="AX97"/>
  <c i="3"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F123"/>
  <c r="F121"/>
  <c r="E119"/>
  <c r="J94"/>
  <c r="F93"/>
  <c r="F91"/>
  <c r="E89"/>
  <c r="J23"/>
  <c r="E23"/>
  <c r="J123"/>
  <c r="J22"/>
  <c r="J20"/>
  <c r="E20"/>
  <c r="F124"/>
  <c r="J19"/>
  <c r="J14"/>
  <c r="J121"/>
  <c r="E7"/>
  <c r="E115"/>
  <c i="2" r="J39"/>
  <c r="J38"/>
  <c i="1" r="AY96"/>
  <c i="2" r="J37"/>
  <c i="1" r="AX96"/>
  <c i="2" r="BI663"/>
  <c r="BH663"/>
  <c r="BG663"/>
  <c r="BF663"/>
  <c r="T663"/>
  <c r="T662"/>
  <c r="T661"/>
  <c r="R663"/>
  <c r="R662"/>
  <c r="R661"/>
  <c r="P663"/>
  <c r="P662"/>
  <c r="P661"/>
  <c r="BI660"/>
  <c r="BH660"/>
  <c r="BG660"/>
  <c r="BF660"/>
  <c r="T660"/>
  <c r="R660"/>
  <c r="P660"/>
  <c r="BI657"/>
  <c r="BH657"/>
  <c r="BG657"/>
  <c r="BF657"/>
  <c r="T657"/>
  <c r="R657"/>
  <c r="P657"/>
  <c r="BI652"/>
  <c r="BH652"/>
  <c r="BG652"/>
  <c r="BF652"/>
  <c r="T652"/>
  <c r="R652"/>
  <c r="P652"/>
  <c r="BI649"/>
  <c r="BH649"/>
  <c r="BG649"/>
  <c r="BF649"/>
  <c r="T649"/>
  <c r="T648"/>
  <c r="R649"/>
  <c r="R648"/>
  <c r="P649"/>
  <c r="P648"/>
  <c r="BI643"/>
  <c r="BH643"/>
  <c r="BG643"/>
  <c r="BF643"/>
  <c r="T643"/>
  <c r="R643"/>
  <c r="P643"/>
  <c r="BI642"/>
  <c r="BH642"/>
  <c r="BG642"/>
  <c r="BF642"/>
  <c r="T642"/>
  <c r="R642"/>
  <c r="P642"/>
  <c r="BI631"/>
  <c r="BH631"/>
  <c r="BG631"/>
  <c r="BF631"/>
  <c r="T631"/>
  <c r="R631"/>
  <c r="P631"/>
  <c r="BI616"/>
  <c r="BH616"/>
  <c r="BG616"/>
  <c r="BF616"/>
  <c r="T616"/>
  <c r="R616"/>
  <c r="P616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592"/>
  <c r="BH592"/>
  <c r="BG592"/>
  <c r="BF592"/>
  <c r="T592"/>
  <c r="R592"/>
  <c r="P592"/>
  <c r="BI587"/>
  <c r="BH587"/>
  <c r="BG587"/>
  <c r="BF587"/>
  <c r="T587"/>
  <c r="R587"/>
  <c r="P587"/>
  <c r="BI583"/>
  <c r="BH583"/>
  <c r="BG583"/>
  <c r="BF583"/>
  <c r="T583"/>
  <c r="R583"/>
  <c r="P583"/>
  <c r="BI579"/>
  <c r="BH579"/>
  <c r="BG579"/>
  <c r="BF579"/>
  <c r="T579"/>
  <c r="R579"/>
  <c r="P579"/>
  <c r="BI578"/>
  <c r="BH578"/>
  <c r="BG578"/>
  <c r="BF578"/>
  <c r="T578"/>
  <c r="R578"/>
  <c r="P578"/>
  <c r="BI574"/>
  <c r="BH574"/>
  <c r="BG574"/>
  <c r="BF574"/>
  <c r="T574"/>
  <c r="R574"/>
  <c r="P574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49"/>
  <c r="BH549"/>
  <c r="BG549"/>
  <c r="BF549"/>
  <c r="T549"/>
  <c r="R549"/>
  <c r="P549"/>
  <c r="BI548"/>
  <c r="BH548"/>
  <c r="BG548"/>
  <c r="BF548"/>
  <c r="T548"/>
  <c r="R548"/>
  <c r="P548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3"/>
  <c r="BH513"/>
  <c r="BG513"/>
  <c r="BF513"/>
  <c r="T513"/>
  <c r="R513"/>
  <c r="P513"/>
  <c r="BI506"/>
  <c r="BH506"/>
  <c r="BG506"/>
  <c r="BF506"/>
  <c r="T506"/>
  <c r="R506"/>
  <c r="P506"/>
  <c r="BI503"/>
  <c r="BH503"/>
  <c r="BG503"/>
  <c r="BF503"/>
  <c r="T503"/>
  <c r="R503"/>
  <c r="P503"/>
  <c r="BI502"/>
  <c r="BH502"/>
  <c r="BG502"/>
  <c r="BF502"/>
  <c r="T502"/>
  <c r="R502"/>
  <c r="P502"/>
  <c r="BI498"/>
  <c r="BH498"/>
  <c r="BG498"/>
  <c r="BF498"/>
  <c r="T498"/>
  <c r="R498"/>
  <c r="P498"/>
  <c r="BI492"/>
  <c r="BH492"/>
  <c r="BG492"/>
  <c r="BF492"/>
  <c r="T492"/>
  <c r="R492"/>
  <c r="P492"/>
  <c r="BI487"/>
  <c r="BH487"/>
  <c r="BG487"/>
  <c r="BF487"/>
  <c r="T487"/>
  <c r="R487"/>
  <c r="P487"/>
  <c r="BI483"/>
  <c r="BH483"/>
  <c r="BG483"/>
  <c r="BF483"/>
  <c r="T483"/>
  <c r="R483"/>
  <c r="P483"/>
  <c r="BI482"/>
  <c r="BH482"/>
  <c r="BG482"/>
  <c r="BF482"/>
  <c r="T482"/>
  <c r="R482"/>
  <c r="P482"/>
  <c r="BI476"/>
  <c r="BH476"/>
  <c r="BG476"/>
  <c r="BF476"/>
  <c r="T476"/>
  <c r="R476"/>
  <c r="P476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49"/>
  <c r="BH449"/>
  <c r="BG449"/>
  <c r="BF449"/>
  <c r="T449"/>
  <c r="R449"/>
  <c r="P449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31"/>
  <c r="BH331"/>
  <c r="BG331"/>
  <c r="BF331"/>
  <c r="T331"/>
  <c r="R331"/>
  <c r="P331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6"/>
  <c r="BH246"/>
  <c r="BG246"/>
  <c r="BF246"/>
  <c r="T246"/>
  <c r="R246"/>
  <c r="P246"/>
  <c r="BI237"/>
  <c r="BH237"/>
  <c r="BG237"/>
  <c r="BF237"/>
  <c r="T237"/>
  <c r="R237"/>
  <c r="P237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4"/>
  <c r="BH154"/>
  <c r="BG154"/>
  <c r="BF154"/>
  <c r="T154"/>
  <c r="R154"/>
  <c r="P154"/>
  <c r="BI153"/>
  <c r="BH153"/>
  <c r="BG153"/>
  <c r="BF153"/>
  <c r="T153"/>
  <c r="R153"/>
  <c r="P153"/>
  <c r="BI137"/>
  <c r="BH137"/>
  <c r="BG137"/>
  <c r="BF137"/>
  <c r="T137"/>
  <c r="R137"/>
  <c r="P137"/>
  <c r="J131"/>
  <c r="F130"/>
  <c r="F128"/>
  <c r="E126"/>
  <c r="J94"/>
  <c r="F93"/>
  <c r="F91"/>
  <c r="E89"/>
  <c r="J23"/>
  <c r="E23"/>
  <c r="J93"/>
  <c r="J22"/>
  <c r="J20"/>
  <c r="E20"/>
  <c r="F131"/>
  <c r="J19"/>
  <c r="J14"/>
  <c r="J128"/>
  <c r="E7"/>
  <c r="E85"/>
  <c i="1" r="L90"/>
  <c r="AM90"/>
  <c r="AM89"/>
  <c r="L89"/>
  <c r="AM87"/>
  <c r="L87"/>
  <c r="L85"/>
  <c r="L84"/>
  <c i="2" r="BK663"/>
  <c r="BK370"/>
  <c r="BK295"/>
  <c r="J211"/>
  <c i="1" r="AS95"/>
  <c i="2" r="J346"/>
  <c r="BK269"/>
  <c r="BK231"/>
  <c r="BK226"/>
  <c r="J269"/>
  <c r="BK265"/>
  <c r="J252"/>
  <c r="BK660"/>
  <c r="J642"/>
  <c r="J610"/>
  <c r="J607"/>
  <c r="J604"/>
  <c r="J592"/>
  <c r="J579"/>
  <c r="BK578"/>
  <c r="BK559"/>
  <c r="BK548"/>
  <c i="4" r="J157"/>
  <c r="BK135"/>
  <c r="BK136"/>
  <c r="BK133"/>
  <c r="J127"/>
  <c r="BK154"/>
  <c i="5" r="BK176"/>
  <c r="BK169"/>
  <c r="J160"/>
  <c r="BK146"/>
  <c r="J142"/>
  <c r="BK134"/>
  <c r="BK174"/>
  <c r="J166"/>
  <c r="J154"/>
  <c r="J145"/>
  <c r="J143"/>
  <c r="J139"/>
  <c r="BK145"/>
  <c r="BK137"/>
  <c r="J156"/>
  <c r="BK152"/>
  <c r="J165"/>
  <c r="J134"/>
  <c r="BK147"/>
  <c r="BK163"/>
  <c r="BK143"/>
  <c r="J133"/>
  <c r="BK153"/>
  <c r="BK135"/>
  <c i="6" r="BK175"/>
  <c r="J172"/>
  <c r="J168"/>
  <c r="J164"/>
  <c r="BK162"/>
  <c r="BK154"/>
  <c r="BK151"/>
  <c r="J151"/>
  <c r="BK144"/>
  <c r="BK140"/>
  <c r="J137"/>
  <c r="J134"/>
  <c r="J162"/>
  <c r="BK159"/>
  <c r="J178"/>
  <c r="J141"/>
  <c r="J167"/>
  <c r="BK137"/>
  <c r="J130"/>
  <c r="BK169"/>
  <c r="J154"/>
  <c r="J149"/>
  <c r="J138"/>
  <c i="7" r="J166"/>
  <c r="BK160"/>
  <c r="BK156"/>
  <c r="BK153"/>
  <c r="J148"/>
  <c r="BK144"/>
  <c r="BK132"/>
  <c r="J126"/>
  <c r="BK158"/>
  <c r="BK139"/>
  <c r="BK168"/>
  <c r="BK165"/>
  <c r="BK161"/>
  <c r="J158"/>
  <c r="BK154"/>
  <c r="J146"/>
  <c r="J143"/>
  <c r="BK141"/>
  <c r="J133"/>
  <c r="BK129"/>
  <c r="BK126"/>
  <c r="J154"/>
  <c r="BK142"/>
  <c i="8" r="J246"/>
  <c r="BK241"/>
  <c r="BK237"/>
  <c r="BK229"/>
  <c r="BK225"/>
  <c r="BK219"/>
  <c r="BK214"/>
  <c r="BK207"/>
  <c r="J205"/>
  <c r="BK201"/>
  <c r="BK197"/>
  <c r="J188"/>
  <c r="J178"/>
  <c r="BK168"/>
  <c r="BK164"/>
  <c r="J158"/>
  <c r="BK150"/>
  <c r="J144"/>
  <c r="BK132"/>
  <c r="BK235"/>
  <c r="BK146"/>
  <c r="BK199"/>
  <c r="J208"/>
  <c r="BK169"/>
  <c r="J201"/>
  <c r="BK188"/>
  <c r="J181"/>
  <c r="J169"/>
  <c r="J251"/>
  <c r="J241"/>
  <c r="J239"/>
  <c r="J237"/>
  <c r="BK232"/>
  <c r="J229"/>
  <c r="J223"/>
  <c r="J218"/>
  <c r="J214"/>
  <c r="BK210"/>
  <c r="BK206"/>
  <c r="J204"/>
  <c r="J196"/>
  <c r="J192"/>
  <c r="BK191"/>
  <c r="BK181"/>
  <c r="BK178"/>
  <c r="J164"/>
  <c r="J154"/>
  <c r="BK144"/>
  <c r="BK141"/>
  <c r="J133"/>
  <c i="9" r="BK133"/>
  <c r="J121"/>
  <c r="J133"/>
  <c r="J122"/>
  <c i="2" r="BK610"/>
  <c r="J353"/>
  <c r="BK284"/>
  <c r="J166"/>
  <c r="J137"/>
  <c r="J663"/>
  <c r="BK445"/>
  <c r="J367"/>
  <c r="BK287"/>
  <c r="BK263"/>
  <c r="J229"/>
  <c r="BK228"/>
  <c r="J165"/>
  <c r="BK267"/>
  <c r="J261"/>
  <c r="J237"/>
  <c r="J660"/>
  <c r="BK631"/>
  <c r="BK608"/>
  <c r="BK605"/>
  <c r="BK603"/>
  <c r="J583"/>
  <c r="J574"/>
  <c r="BK563"/>
  <c r="J549"/>
  <c r="BK538"/>
  <c r="BK530"/>
  <c r="J527"/>
  <c r="J521"/>
  <c r="BK503"/>
  <c r="BK502"/>
  <c r="BK492"/>
  <c r="J487"/>
  <c r="BK476"/>
  <c r="BK462"/>
  <c r="BK458"/>
  <c r="J437"/>
  <c r="J426"/>
  <c r="J414"/>
  <c r="BK377"/>
  <c r="BK362"/>
  <c r="BK345"/>
  <c r="BK331"/>
  <c r="J303"/>
  <c r="J293"/>
  <c r="J289"/>
  <c r="BK285"/>
  <c r="BK282"/>
  <c r="J280"/>
  <c r="BK278"/>
  <c r="BK273"/>
  <c r="J267"/>
  <c r="J266"/>
  <c r="BK256"/>
  <c r="BK227"/>
  <c r="BK194"/>
  <c r="J415"/>
  <c r="J386"/>
  <c r="J373"/>
  <c r="BK358"/>
  <c r="BK268"/>
  <c r="BK230"/>
  <c r="J227"/>
  <c r="BK407"/>
  <c r="BK394"/>
  <c r="BK279"/>
  <c r="J268"/>
  <c r="J476"/>
  <c r="BK465"/>
  <c r="J445"/>
  <c r="BK438"/>
  <c r="BK430"/>
  <c r="J416"/>
  <c r="J349"/>
  <c r="J288"/>
  <c r="J439"/>
  <c r="BK293"/>
  <c r="BK286"/>
  <c r="BK229"/>
  <c r="BK225"/>
  <c r="J224"/>
  <c r="BK222"/>
  <c r="BK212"/>
  <c r="J208"/>
  <c r="BK207"/>
  <c r="J206"/>
  <c r="BK187"/>
  <c r="BK166"/>
  <c r="BK153"/>
  <c r="BK471"/>
  <c r="J449"/>
  <c r="BK373"/>
  <c r="J278"/>
  <c r="J265"/>
  <c r="J256"/>
  <c r="BK246"/>
  <c r="J226"/>
  <c r="BK223"/>
  <c r="J212"/>
  <c r="BK211"/>
  <c r="BK208"/>
  <c r="BK206"/>
  <c r="BK205"/>
  <c r="J194"/>
  <c r="J179"/>
  <c r="BK165"/>
  <c r="BK164"/>
  <c r="J513"/>
  <c r="J436"/>
  <c r="BK426"/>
  <c r="BK423"/>
  <c r="BK398"/>
  <c r="J331"/>
  <c r="BK280"/>
  <c r="J273"/>
  <c r="BK652"/>
  <c r="BK649"/>
  <c r="J649"/>
  <c r="J631"/>
  <c r="BK609"/>
  <c r="BK607"/>
  <c r="BK606"/>
  <c r="BK592"/>
  <c r="J587"/>
  <c r="BK579"/>
  <c r="BK574"/>
  <c r="J559"/>
  <c r="BK555"/>
  <c r="BK542"/>
  <c r="BK534"/>
  <c r="BK527"/>
  <c r="BK521"/>
  <c r="J506"/>
  <c r="J492"/>
  <c r="J482"/>
  <c r="J471"/>
  <c r="J462"/>
  <c r="J438"/>
  <c r="J433"/>
  <c r="J423"/>
  <c r="BK390"/>
  <c r="BK386"/>
  <c r="J362"/>
  <c r="J358"/>
  <c r="J345"/>
  <c r="J306"/>
  <c r="J304"/>
  <c r="BK290"/>
  <c r="J287"/>
  <c r="J164"/>
  <c r="BK163"/>
  <c i="3" r="BK178"/>
  <c r="J179"/>
  <c r="J174"/>
  <c r="J170"/>
  <c r="J169"/>
  <c r="BK168"/>
  <c r="BK144"/>
  <c r="J143"/>
  <c r="J140"/>
  <c r="J178"/>
  <c r="BK174"/>
  <c r="J168"/>
  <c r="J165"/>
  <c r="J164"/>
  <c r="BK162"/>
  <c r="BK160"/>
  <c r="BK158"/>
  <c r="J152"/>
  <c r="J151"/>
  <c r="BK137"/>
  <c r="J134"/>
  <c r="BK130"/>
  <c r="BK163"/>
  <c r="J144"/>
  <c r="BK156"/>
  <c r="J130"/>
  <c r="BK136"/>
  <c i="4" r="J179"/>
  <c r="BK178"/>
  <c r="BK175"/>
  <c r="J172"/>
  <c r="J171"/>
  <c r="J165"/>
  <c r="J163"/>
  <c r="J161"/>
  <c r="BK160"/>
  <c r="J158"/>
  <c r="BK145"/>
  <c r="BK137"/>
  <c r="J133"/>
  <c r="BK131"/>
  <c r="J155"/>
  <c r="BK143"/>
  <c r="J169"/>
  <c r="BK152"/>
  <c r="BK169"/>
  <c r="BK167"/>
  <c r="J160"/>
  <c r="BK157"/>
  <c r="J156"/>
  <c r="BK155"/>
  <c r="J152"/>
  <c r="J151"/>
  <c r="J137"/>
  <c r="J135"/>
  <c r="BK129"/>
  <c r="BK147"/>
  <c r="BK184"/>
  <c r="J136"/>
  <c i="5" r="J174"/>
  <c r="BK168"/>
  <c r="J153"/>
  <c r="BK141"/>
  <c r="BK160"/>
  <c r="J170"/>
  <c r="J168"/>
  <c r="J158"/>
  <c r="J152"/>
  <c r="BK144"/>
  <c r="J140"/>
  <c r="J135"/>
  <c r="BK133"/>
  <c r="BK162"/>
  <c r="BK154"/>
  <c r="BK140"/>
  <c r="BK139"/>
  <c r="BK170"/>
  <c r="J146"/>
  <c r="J162"/>
  <c r="BK156"/>
  <c r="BK142"/>
  <c r="J131"/>
  <c r="J144"/>
  <c i="6" r="J177"/>
  <c r="BK173"/>
  <c r="J169"/>
  <c r="J165"/>
  <c r="BK163"/>
  <c r="BK156"/>
  <c r="BK152"/>
  <c r="J150"/>
  <c r="BK142"/>
  <c r="J140"/>
  <c r="BK134"/>
  <c r="BK130"/>
  <c r="J161"/>
  <c r="BK136"/>
  <c r="BK149"/>
  <c r="J170"/>
  <c r="J159"/>
  <c r="J175"/>
  <c r="BK168"/>
  <c r="J152"/>
  <c r="J142"/>
  <c i="7" r="J171"/>
  <c r="J168"/>
  <c r="J159"/>
  <c r="J155"/>
  <c r="J150"/>
  <c r="BK146"/>
  <c r="BK133"/>
  <c r="J129"/>
  <c r="J137"/>
  <c r="BK166"/>
  <c r="J163"/>
  <c r="BK159"/>
  <c r="J156"/>
  <c r="J153"/>
  <c r="J144"/>
  <c r="J142"/>
  <c r="BK136"/>
  <c r="J131"/>
  <c i="8" r="J240"/>
  <c r="BK230"/>
  <c r="J228"/>
  <c r="BK222"/>
  <c r="J216"/>
  <c r="J212"/>
  <c r="J206"/>
  <c r="J202"/>
  <c r="BK198"/>
  <c r="J191"/>
  <c r="BK190"/>
  <c r="BK177"/>
  <c r="BK165"/>
  <c r="BK162"/>
  <c r="J156"/>
  <c r="J146"/>
  <c r="J141"/>
  <c r="BK239"/>
  <c r="BK196"/>
  <c r="J197"/>
  <c r="J173"/>
  <c r="BK192"/>
  <c r="J210"/>
  <c r="J195"/>
  <c r="BK182"/>
  <c r="J177"/>
  <c r="BK134"/>
  <c r="J244"/>
  <c r="BK240"/>
  <c r="J238"/>
  <c r="J235"/>
  <c r="J230"/>
  <c r="J225"/>
  <c r="J219"/>
  <c r="BK216"/>
  <c r="BK212"/>
  <c r="J207"/>
  <c r="BK200"/>
  <c r="J193"/>
  <c r="J190"/>
  <c r="BK184"/>
  <c r="BK180"/>
  <c r="J165"/>
  <c r="J162"/>
  <c r="J150"/>
  <c r="J143"/>
  <c r="J138"/>
  <c r="BK129"/>
  <c i="9" r="J135"/>
  <c r="J134"/>
  <c r="BK122"/>
  <c r="BK134"/>
  <c r="BK128"/>
  <c r="BK121"/>
  <c i="2" r="J502"/>
  <c r="BK137"/>
  <c r="J606"/>
  <c r="J542"/>
  <c r="BK482"/>
  <c r="BK416"/>
  <c r="BK349"/>
  <c r="J281"/>
  <c r="BK247"/>
  <c r="BK304"/>
  <c r="J270"/>
  <c r="BK431"/>
  <c r="J291"/>
  <c r="BK213"/>
  <c r="BK179"/>
  <c r="BK281"/>
  <c r="J222"/>
  <c r="J204"/>
  <c r="BK439"/>
  <c r="BK292"/>
  <c r="BK657"/>
  <c r="BK616"/>
  <c r="J603"/>
  <c r="J548"/>
  <c r="BK518"/>
  <c r="BK437"/>
  <c r="BK354"/>
  <c r="J285"/>
  <c i="3" r="J173"/>
  <c r="J166"/>
  <c r="BK170"/>
  <c r="J153"/>
  <c r="BK169"/>
  <c r="BK153"/>
  <c i="6" r="J136"/>
  <c r="J132"/>
  <c i="7" r="J170"/>
  <c r="BK143"/>
  <c r="BK171"/>
  <c r="J152"/>
  <c r="BK127"/>
  <c i="8" r="BK238"/>
  <c r="BK208"/>
  <c r="BK170"/>
  <c r="BK143"/>
  <c r="BK193"/>
  <c r="BK246"/>
  <c r="J224"/>
  <c r="J198"/>
  <c r="J168"/>
  <c r="J152"/>
  <c i="9" r="BK135"/>
  <c i="2" r="BK483"/>
  <c r="J264"/>
  <c r="J616"/>
  <c r="J555"/>
  <c r="J518"/>
  <c r="J465"/>
  <c r="J398"/>
  <c r="J295"/>
  <c r="J279"/>
  <c r="J231"/>
  <c r="BK314"/>
  <c r="J314"/>
  <c r="J458"/>
  <c r="BK513"/>
  <c r="BK261"/>
  <c r="BK210"/>
  <c r="BK154"/>
  <c r="BK266"/>
  <c r="J209"/>
  <c r="J183"/>
  <c r="BK433"/>
  <c r="BK291"/>
  <c r="J657"/>
  <c r="BK642"/>
  <c r="BK583"/>
  <c r="J538"/>
  <c r="J468"/>
  <c r="BK367"/>
  <c r="BK288"/>
  <c i="3" r="J176"/>
  <c r="BK165"/>
  <c r="BK179"/>
  <c r="BK166"/>
  <c r="J154"/>
  <c r="J132"/>
  <c r="BK154"/>
  <c r="J142"/>
  <c r="J136"/>
  <c r="J139"/>
  <c i="4" r="J184"/>
  <c r="J167"/>
  <c r="J140"/>
  <c r="BK139"/>
  <c r="J143"/>
  <c r="BK173"/>
  <c r="BK165"/>
  <c r="J178"/>
  <c r="BK176"/>
  <c r="J175"/>
  <c r="BK172"/>
  <c r="BK161"/>
  <c r="BK140"/>
  <c i="5" r="BK165"/>
  <c r="J169"/>
  <c r="BK158"/>
  <c r="J176"/>
  <c i="6" r="BK177"/>
  <c r="J156"/>
  <c r="BK132"/>
  <c r="BK165"/>
  <c i="7" r="J165"/>
  <c r="J136"/>
  <c r="J141"/>
  <c r="BK150"/>
  <c r="J132"/>
  <c i="8" r="BK243"/>
  <c r="BK218"/>
  <c r="J182"/>
  <c r="J134"/>
  <c r="BK138"/>
  <c r="J243"/>
  <c r="BK226"/>
  <c r="BK202"/>
  <c r="J170"/>
  <c i="9" r="J128"/>
  <c i="2" r="J311"/>
  <c r="J286"/>
  <c r="J263"/>
  <c r="J609"/>
  <c r="J534"/>
  <c r="J498"/>
  <c r="J431"/>
  <c r="J354"/>
  <c r="BK283"/>
  <c r="J262"/>
  <c r="J407"/>
  <c r="BK264"/>
  <c r="BK506"/>
  <c r="BK436"/>
  <c r="J442"/>
  <c r="BK224"/>
  <c r="BK183"/>
  <c r="J390"/>
  <c r="J225"/>
  <c r="J207"/>
  <c r="J153"/>
  <c r="BK415"/>
  <c r="BK252"/>
  <c r="BK643"/>
  <c r="J605"/>
  <c r="BK549"/>
  <c r="J503"/>
  <c r="BK449"/>
  <c r="J377"/>
  <c r="BK289"/>
  <c i="1" r="AS99"/>
  <c i="3" r="J171"/>
  <c r="J156"/>
  <c r="BK146"/>
  <c r="BK152"/>
  <c i="5" r="BK131"/>
  <c i="6" r="BK167"/>
  <c r="BK138"/>
  <c r="J163"/>
  <c i="7" r="BK163"/>
  <c r="BK131"/>
  <c r="J160"/>
  <c r="BK137"/>
  <c r="BK148"/>
  <c i="8" r="J232"/>
  <c r="J203"/>
  <c r="J184"/>
  <c r="BK152"/>
  <c r="J132"/>
  <c r="J200"/>
  <c r="BK251"/>
  <c r="BK228"/>
  <c r="BK203"/>
  <c r="BK173"/>
  <c r="J166"/>
  <c i="9" r="J141"/>
  <c i="2" r="BK432"/>
  <c r="J292"/>
  <c r="J205"/>
  <c r="J370"/>
  <c r="BK306"/>
  <c r="BK442"/>
  <c r="BK498"/>
  <c r="J223"/>
  <c r="BK204"/>
  <c r="J394"/>
  <c r="BK262"/>
  <c r="J210"/>
  <c r="J187"/>
  <c r="BK353"/>
  <c r="BK272"/>
  <c r="J652"/>
  <c r="J608"/>
  <c r="J578"/>
  <c r="J530"/>
  <c r="BK487"/>
  <c r="BK414"/>
  <c r="BK311"/>
  <c r="J284"/>
  <c i="3" r="BK164"/>
  <c r="BK176"/>
  <c r="J162"/>
  <c r="BK143"/>
  <c r="J158"/>
  <c r="J146"/>
  <c r="J137"/>
  <c r="BK132"/>
  <c i="4" r="BK181"/>
  <c r="J170"/>
  <c r="BK156"/>
  <c r="J183"/>
  <c r="J181"/>
  <c r="J177"/>
  <c r="J176"/>
  <c r="BK170"/>
  <c r="J145"/>
  <c r="J139"/>
  <c r="J131"/>
  <c r="J129"/>
  <c r="BK127"/>
  <c r="J147"/>
  <c r="BK158"/>
  <c r="BK179"/>
  <c r="BK177"/>
  <c r="J173"/>
  <c r="BK163"/>
  <c r="J154"/>
  <c i="5" r="J141"/>
  <c r="J147"/>
  <c i="6" r="BK170"/>
  <c r="BK150"/>
  <c r="BK172"/>
  <c r="BK164"/>
  <c i="7" r="J161"/>
  <c r="BK135"/>
  <c r="BK170"/>
  <c r="J139"/>
  <c i="8" r="BK249"/>
  <c r="J226"/>
  <c r="BK204"/>
  <c r="J180"/>
  <c r="BK154"/>
  <c r="BK158"/>
  <c r="J222"/>
  <c r="J249"/>
  <c r="BK223"/>
  <c r="BK195"/>
  <c r="BK156"/>
  <c i="9" r="BK141"/>
  <c i="2" r="J228"/>
  <c r="J282"/>
  <c r="J247"/>
  <c r="BK587"/>
  <c r="J524"/>
  <c r="BK468"/>
  <c r="J402"/>
  <c r="J290"/>
  <c r="J272"/>
  <c r="J163"/>
  <c r="BK237"/>
  <c r="J230"/>
  <c r="J432"/>
  <c r="J283"/>
  <c r="BK209"/>
  <c r="J170"/>
  <c r="BK270"/>
  <c r="J213"/>
  <c r="BK170"/>
  <c r="J430"/>
  <c r="BK303"/>
  <c r="J246"/>
  <c r="J643"/>
  <c r="BK604"/>
  <c r="J563"/>
  <c r="BK524"/>
  <c r="J483"/>
  <c r="BK402"/>
  <c r="BK346"/>
  <c r="J154"/>
  <c i="3" r="BK171"/>
  <c r="BK140"/>
  <c r="BK173"/>
  <c r="J163"/>
  <c r="BK142"/>
  <c r="J160"/>
  <c r="BK151"/>
  <c r="BK139"/>
  <c r="BK134"/>
  <c i="4" r="BK183"/>
  <c r="BK171"/>
  <c r="BK151"/>
  <c i="5" r="J137"/>
  <c r="J163"/>
  <c r="BK166"/>
  <c i="6" r="BK178"/>
  <c r="BK161"/>
  <c r="BK141"/>
  <c r="J173"/>
  <c r="J144"/>
  <c i="7" r="BK152"/>
  <c r="J127"/>
  <c r="BK155"/>
  <c r="J135"/>
  <c i="8" r="BK244"/>
  <c r="BK224"/>
  <c r="J199"/>
  <c r="BK166"/>
  <c r="BK133"/>
  <c r="BK205"/>
  <c r="J129"/>
  <c i="3" l="1" r="BK157"/>
  <c r="J157"/>
  <c r="J105"/>
  <c i="5" r="BK138"/>
  <c r="J138"/>
  <c r="J102"/>
  <c i="6" r="P129"/>
  <c r="BK148"/>
  <c r="J148"/>
  <c r="J104"/>
  <c i="7" r="BK147"/>
  <c r="J147"/>
  <c r="J103"/>
  <c i="3" r="BK133"/>
  <c r="J133"/>
  <c r="J101"/>
  <c i="4" r="R132"/>
  <c i="5" r="P157"/>
  <c i="6" r="BK139"/>
  <c r="J139"/>
  <c r="J102"/>
  <c r="T148"/>
  <c i="7" r="R140"/>
  <c i="2" r="T255"/>
  <c r="P448"/>
  <c i="5" r="R130"/>
  <c i="7" r="R125"/>
  <c r="T140"/>
  <c i="2" r="P255"/>
  <c r="R448"/>
  <c i="3" r="P157"/>
  <c i="4" r="T132"/>
  <c r="T126"/>
  <c r="T125"/>
  <c r="T124"/>
  <c r="P153"/>
  <c i="7" r="P147"/>
  <c i="4" r="BK164"/>
  <c r="J164"/>
  <c r="J104"/>
  <c i="5" r="BK157"/>
  <c r="J157"/>
  <c r="J104"/>
  <c i="2" r="P136"/>
  <c r="T305"/>
  <c r="P591"/>
  <c i="3" r="P133"/>
  <c r="R150"/>
  <c i="4" r="T164"/>
  <c i="2" r="BK136"/>
  <c r="R305"/>
  <c r="R591"/>
  <c i="3" r="T129"/>
  <c r="P150"/>
  <c i="4" r="R144"/>
  <c i="5" r="P138"/>
  <c i="6" r="BK155"/>
  <c r="J155"/>
  <c r="J105"/>
  <c i="2" r="T136"/>
  <c r="BK271"/>
  <c r="J271"/>
  <c r="J102"/>
  <c r="R271"/>
  <c r="BK294"/>
  <c r="J294"/>
  <c r="J103"/>
  <c r="R294"/>
  <c r="BK305"/>
  <c r="J305"/>
  <c r="J104"/>
  <c r="BK401"/>
  <c r="J401"/>
  <c r="J105"/>
  <c r="P401"/>
  <c r="R401"/>
  <c r="T401"/>
  <c r="BK591"/>
  <c r="J591"/>
  <c r="J107"/>
  <c r="P651"/>
  <c r="P650"/>
  <c r="T651"/>
  <c r="T650"/>
  <c i="3" r="BK129"/>
  <c r="P129"/>
  <c r="R133"/>
  <c r="BK141"/>
  <c r="J141"/>
  <c r="J102"/>
  <c r="T141"/>
  <c r="R157"/>
  <c i="4" r="P132"/>
  <c r="P126"/>
  <c r="P125"/>
  <c r="P124"/>
  <c i="1" r="AU98"/>
  <c i="4" r="P138"/>
  <c r="T138"/>
  <c r="P144"/>
  <c r="T144"/>
  <c r="T153"/>
  <c r="P164"/>
  <c i="5" r="BK130"/>
  <c r="J130"/>
  <c r="J100"/>
  <c r="T130"/>
  <c r="T138"/>
  <c r="T157"/>
  <c r="P173"/>
  <c r="P172"/>
  <c r="R173"/>
  <c r="R172"/>
  <c i="6" r="R129"/>
  <c r="BK133"/>
  <c r="J133"/>
  <c r="J101"/>
  <c r="T133"/>
  <c r="R139"/>
  <c r="R148"/>
  <c r="T155"/>
  <c i="7" r="P125"/>
  <c r="BK128"/>
  <c r="J128"/>
  <c r="J99"/>
  <c r="R128"/>
  <c r="BK134"/>
  <c r="J134"/>
  <c r="J100"/>
  <c r="T134"/>
  <c r="BK140"/>
  <c r="J140"/>
  <c r="J102"/>
  <c r="T147"/>
  <c i="2" r="BK255"/>
  <c r="J255"/>
  <c r="J101"/>
  <c r="T448"/>
  <c i="6" r="R155"/>
  <c i="2" r="R136"/>
  <c r="R135"/>
  <c r="R134"/>
  <c r="R255"/>
  <c r="P271"/>
  <c r="T271"/>
  <c r="P294"/>
  <c r="T294"/>
  <c r="P305"/>
  <c r="BK448"/>
  <c r="J448"/>
  <c r="J106"/>
  <c r="T591"/>
  <c r="BK651"/>
  <c r="J651"/>
  <c r="J110"/>
  <c r="R651"/>
  <c r="R650"/>
  <c i="3" r="R129"/>
  <c r="R128"/>
  <c r="R127"/>
  <c r="T133"/>
  <c r="P141"/>
  <c r="R141"/>
  <c r="BK150"/>
  <c r="J150"/>
  <c r="J104"/>
  <c r="T150"/>
  <c r="T157"/>
  <c i="4" r="BK132"/>
  <c r="BK138"/>
  <c r="J138"/>
  <c r="J100"/>
  <c r="R138"/>
  <c r="BK144"/>
  <c r="J144"/>
  <c r="J102"/>
  <c r="BK153"/>
  <c r="J153"/>
  <c r="J103"/>
  <c r="R153"/>
  <c r="R164"/>
  <c i="5" r="P130"/>
  <c r="P129"/>
  <c r="P128"/>
  <c i="1" r="AU100"/>
  <c i="5" r="R138"/>
  <c r="R157"/>
  <c r="BK173"/>
  <c r="BK172"/>
  <c r="T173"/>
  <c r="T172"/>
  <c i="6" r="BK129"/>
  <c r="J129"/>
  <c r="J100"/>
  <c r="T129"/>
  <c r="P133"/>
  <c r="R133"/>
  <c r="P139"/>
  <c r="T139"/>
  <c r="P148"/>
  <c r="P155"/>
  <c i="7" r="BK125"/>
  <c r="J125"/>
  <c r="J98"/>
  <c r="T125"/>
  <c r="P128"/>
  <c r="T128"/>
  <c r="P134"/>
  <c r="R134"/>
  <c r="P140"/>
  <c r="R147"/>
  <c i="8" r="BK128"/>
  <c r="P128"/>
  <c r="P127"/>
  <c r="R128"/>
  <c r="T128"/>
  <c r="BK172"/>
  <c r="J172"/>
  <c r="J99"/>
  <c r="P172"/>
  <c r="R172"/>
  <c r="T172"/>
  <c r="BK183"/>
  <c r="J183"/>
  <c r="J100"/>
  <c r="P183"/>
  <c r="R183"/>
  <c r="T183"/>
  <c r="BK194"/>
  <c r="J194"/>
  <c r="J101"/>
  <c r="P194"/>
  <c r="R194"/>
  <c r="T194"/>
  <c r="BK209"/>
  <c r="J209"/>
  <c r="J102"/>
  <c r="P209"/>
  <c r="R209"/>
  <c r="T209"/>
  <c r="BK221"/>
  <c r="J221"/>
  <c r="J103"/>
  <c r="P221"/>
  <c r="R221"/>
  <c r="T221"/>
  <c r="BK234"/>
  <c r="J234"/>
  <c r="J104"/>
  <c r="P234"/>
  <c r="R234"/>
  <c r="T234"/>
  <c r="BK248"/>
  <c r="BK247"/>
  <c r="J247"/>
  <c r="J105"/>
  <c r="P248"/>
  <c r="P247"/>
  <c r="R248"/>
  <c r="R247"/>
  <c r="T248"/>
  <c r="T247"/>
  <c i="9" r="BK120"/>
  <c r="J120"/>
  <c r="J98"/>
  <c r="P120"/>
  <c r="P119"/>
  <c r="P118"/>
  <c i="1" r="AU104"/>
  <c i="9" r="R120"/>
  <c r="R119"/>
  <c r="R118"/>
  <c r="T120"/>
  <c r="T119"/>
  <c r="T118"/>
  <c i="2" r="BK648"/>
  <c r="J648"/>
  <c r="J108"/>
  <c i="6" r="BK143"/>
  <c r="J143"/>
  <c r="J103"/>
  <c i="2" r="BK662"/>
  <c r="J662"/>
  <c r="J112"/>
  <c i="3" r="BK145"/>
  <c r="J145"/>
  <c r="J103"/>
  <c i="4" r="BK142"/>
  <c r="J142"/>
  <c r="J101"/>
  <c i="5" r="BK136"/>
  <c r="J136"/>
  <c r="J101"/>
  <c r="BK155"/>
  <c r="J155"/>
  <c r="J103"/>
  <c i="7" r="BK138"/>
  <c r="J138"/>
  <c r="J101"/>
  <c i="9" r="BE122"/>
  <c r="E85"/>
  <c r="J112"/>
  <c i="8" r="J128"/>
  <c r="J98"/>
  <c i="9" r="J91"/>
  <c r="BE133"/>
  <c r="BE135"/>
  <c r="BE121"/>
  <c r="F115"/>
  <c i="8" r="J248"/>
  <c r="J106"/>
  <c i="9" r="BE128"/>
  <c r="BE134"/>
  <c r="BE141"/>
  <c i="8" r="BE212"/>
  <c r="E85"/>
  <c r="J89"/>
  <c r="F92"/>
  <c r="J122"/>
  <c r="BE129"/>
  <c r="BE132"/>
  <c r="BE141"/>
  <c r="BE143"/>
  <c r="BE144"/>
  <c r="BE152"/>
  <c r="BE154"/>
  <c r="BE158"/>
  <c r="BE168"/>
  <c r="BE170"/>
  <c r="BE173"/>
  <c r="BE178"/>
  <c r="BE180"/>
  <c r="BE184"/>
  <c r="BE188"/>
  <c r="BE192"/>
  <c r="BE195"/>
  <c r="BE196"/>
  <c r="BE197"/>
  <c r="BE200"/>
  <c r="BE205"/>
  <c r="BE206"/>
  <c r="BE218"/>
  <c r="BE219"/>
  <c r="BE223"/>
  <c r="BE225"/>
  <c r="BE226"/>
  <c r="BE230"/>
  <c r="BE235"/>
  <c r="BE244"/>
  <c r="BE249"/>
  <c r="BE251"/>
  <c r="BE207"/>
  <c r="BE229"/>
  <c r="BE232"/>
  <c r="BE133"/>
  <c r="BE146"/>
  <c r="BE203"/>
  <c r="BE216"/>
  <c r="BE169"/>
  <c r="BE190"/>
  <c r="BE210"/>
  <c r="BE164"/>
  <c r="BE166"/>
  <c r="BE191"/>
  <c r="BE193"/>
  <c r="BE222"/>
  <c r="BE224"/>
  <c r="BE228"/>
  <c i="7" r="BK124"/>
  <c r="J124"/>
  <c r="J97"/>
  <c i="8" r="BE134"/>
  <c r="BE138"/>
  <c r="BE150"/>
  <c r="BE156"/>
  <c r="BE162"/>
  <c r="BE165"/>
  <c r="BE177"/>
  <c r="BE181"/>
  <c r="BE182"/>
  <c r="BE198"/>
  <c r="BE199"/>
  <c r="BE201"/>
  <c r="BE202"/>
  <c r="BE204"/>
  <c r="BE208"/>
  <c r="BE214"/>
  <c r="BE237"/>
  <c r="BE238"/>
  <c r="BE239"/>
  <c r="BE240"/>
  <c r="BE241"/>
  <c r="BE243"/>
  <c r="BE246"/>
  <c i="7" r="F120"/>
  <c r="BE143"/>
  <c r="BE150"/>
  <c r="BE158"/>
  <c r="BE165"/>
  <c r="E85"/>
  <c r="J91"/>
  <c r="J117"/>
  <c r="BE126"/>
  <c r="BE129"/>
  <c r="BE131"/>
  <c r="BE132"/>
  <c r="BE133"/>
  <c r="BE135"/>
  <c r="BE139"/>
  <c r="BE141"/>
  <c r="BE142"/>
  <c r="BE144"/>
  <c r="BE148"/>
  <c r="BE152"/>
  <c r="BE160"/>
  <c r="BE166"/>
  <c r="BE168"/>
  <c r="BE171"/>
  <c r="BE153"/>
  <c r="BE127"/>
  <c r="BE136"/>
  <c r="BE137"/>
  <c r="BE146"/>
  <c r="BE154"/>
  <c r="BE155"/>
  <c r="BE156"/>
  <c r="BE159"/>
  <c r="BE161"/>
  <c r="BE163"/>
  <c r="BE170"/>
  <c i="5" r="J172"/>
  <c r="J105"/>
  <c i="6" r="J121"/>
  <c r="BE140"/>
  <c r="BE161"/>
  <c r="BE170"/>
  <c r="BE134"/>
  <c r="BE138"/>
  <c r="BE132"/>
  <c r="BE151"/>
  <c r="BE154"/>
  <c r="BE167"/>
  <c i="5" r="J173"/>
  <c r="J106"/>
  <c i="6" r="F124"/>
  <c r="BE150"/>
  <c r="J123"/>
  <c r="BE142"/>
  <c r="BE149"/>
  <c r="BE152"/>
  <c r="E85"/>
  <c r="BE130"/>
  <c r="BE136"/>
  <c r="BE137"/>
  <c r="BE141"/>
  <c r="BE144"/>
  <c r="BE156"/>
  <c r="BE159"/>
  <c r="BE162"/>
  <c r="BE163"/>
  <c r="BE164"/>
  <c r="BE165"/>
  <c r="BE168"/>
  <c r="BE169"/>
  <c r="BE172"/>
  <c r="BE173"/>
  <c r="BE175"/>
  <c r="BE177"/>
  <c r="BE178"/>
  <c i="5" r="BE139"/>
  <c r="BE142"/>
  <c r="BE145"/>
  <c r="E116"/>
  <c r="BE137"/>
  <c r="BE152"/>
  <c r="BE160"/>
  <c r="BE163"/>
  <c r="BE165"/>
  <c r="BE169"/>
  <c r="J91"/>
  <c r="BE131"/>
  <c r="BE154"/>
  <c r="F125"/>
  <c r="BE168"/>
  <c r="BE146"/>
  <c r="BE141"/>
  <c r="BE147"/>
  <c r="BE134"/>
  <c r="J124"/>
  <c r="BE133"/>
  <c r="BE144"/>
  <c r="BE153"/>
  <c r="BE166"/>
  <c r="BE174"/>
  <c r="BE176"/>
  <c r="BE156"/>
  <c r="BE135"/>
  <c r="BE140"/>
  <c r="BE143"/>
  <c r="BE158"/>
  <c r="BE162"/>
  <c r="BE170"/>
  <c i="3" r="J129"/>
  <c r="J100"/>
  <c i="4" r="BE145"/>
  <c r="BE157"/>
  <c r="F92"/>
  <c r="BE131"/>
  <c r="BE175"/>
  <c r="BE177"/>
  <c r="BE184"/>
  <c r="J91"/>
  <c r="J118"/>
  <c r="BE129"/>
  <c r="BE136"/>
  <c r="BE139"/>
  <c r="BE143"/>
  <c r="BE147"/>
  <c r="BE151"/>
  <c r="BE160"/>
  <c r="BE167"/>
  <c r="BE169"/>
  <c r="BE178"/>
  <c r="BE181"/>
  <c r="BE183"/>
  <c r="BE165"/>
  <c r="BE127"/>
  <c r="BE133"/>
  <c r="BE154"/>
  <c r="BE158"/>
  <c r="BE170"/>
  <c r="BE179"/>
  <c r="BE135"/>
  <c r="BE137"/>
  <c r="BE140"/>
  <c r="BE171"/>
  <c r="BE172"/>
  <c r="BE163"/>
  <c r="E85"/>
  <c r="BE152"/>
  <c r="BE155"/>
  <c r="BE156"/>
  <c r="BE161"/>
  <c r="BE173"/>
  <c r="BE176"/>
  <c i="3" r="BE137"/>
  <c r="BE146"/>
  <c i="2" r="J136"/>
  <c r="J100"/>
  <c i="3" r="F94"/>
  <c i="2" r="BK650"/>
  <c r="J650"/>
  <c r="J109"/>
  <c i="3" r="E85"/>
  <c r="J93"/>
  <c r="BE132"/>
  <c r="BE134"/>
  <c r="BE136"/>
  <c r="BE142"/>
  <c r="BE144"/>
  <c r="BE154"/>
  <c r="BE160"/>
  <c r="BE162"/>
  <c r="J91"/>
  <c r="BE130"/>
  <c r="BE139"/>
  <c r="BE140"/>
  <c r="BE143"/>
  <c r="BE151"/>
  <c r="BE153"/>
  <c r="BE156"/>
  <c r="BE158"/>
  <c r="BE169"/>
  <c r="BE170"/>
  <c r="BE171"/>
  <c r="BE176"/>
  <c r="BE179"/>
  <c r="BE152"/>
  <c r="BE163"/>
  <c r="BE168"/>
  <c r="BE174"/>
  <c r="BE164"/>
  <c r="BE166"/>
  <c r="BE173"/>
  <c r="BE178"/>
  <c r="BE165"/>
  <c i="2" r="BE280"/>
  <c r="BE284"/>
  <c r="BE286"/>
  <c r="BE304"/>
  <c r="BE346"/>
  <c r="BE354"/>
  <c r="BE370"/>
  <c r="BE390"/>
  <c r="BE414"/>
  <c r="BE430"/>
  <c r="BE436"/>
  <c r="BE438"/>
  <c r="BE458"/>
  <c r="BE462"/>
  <c r="BE482"/>
  <c r="BE513"/>
  <c r="BE521"/>
  <c r="BE530"/>
  <c r="BE534"/>
  <c r="BE538"/>
  <c r="BE542"/>
  <c r="BE548"/>
  <c r="BE563"/>
  <c r="BE578"/>
  <c r="BE603"/>
  <c r="BE605"/>
  <c r="BE608"/>
  <c r="BE609"/>
  <c r="BE643"/>
  <c r="BE649"/>
  <c r="BE652"/>
  <c r="BE657"/>
  <c r="BE660"/>
  <c r="BE137"/>
  <c r="BE210"/>
  <c r="BE228"/>
  <c r="BE229"/>
  <c r="BE247"/>
  <c r="BE278"/>
  <c r="BE283"/>
  <c r="BE285"/>
  <c r="BE293"/>
  <c r="BE306"/>
  <c r="BE311"/>
  <c r="BE367"/>
  <c r="BE498"/>
  <c r="BE154"/>
  <c r="BE164"/>
  <c r="BE165"/>
  <c r="BE166"/>
  <c r="BE183"/>
  <c r="BE208"/>
  <c r="BE209"/>
  <c r="BE211"/>
  <c r="BE213"/>
  <c r="BE222"/>
  <c r="BE224"/>
  <c r="BE398"/>
  <c r="BE465"/>
  <c r="J91"/>
  <c r="E122"/>
  <c r="J130"/>
  <c r="BE179"/>
  <c r="BE194"/>
  <c r="BE205"/>
  <c r="BE206"/>
  <c r="BE212"/>
  <c r="BE223"/>
  <c r="BE225"/>
  <c r="BE226"/>
  <c r="BE265"/>
  <c r="BE303"/>
  <c r="BE442"/>
  <c r="BE471"/>
  <c r="BE476"/>
  <c r="BE483"/>
  <c r="BE487"/>
  <c r="BE502"/>
  <c r="BE506"/>
  <c r="BE292"/>
  <c r="BE373"/>
  <c r="BE377"/>
  <c r="BE386"/>
  <c r="BE423"/>
  <c r="BE426"/>
  <c r="BE433"/>
  <c r="BE445"/>
  <c r="BE503"/>
  <c r="BE231"/>
  <c r="BE263"/>
  <c r="BE264"/>
  <c r="BE295"/>
  <c r="BE345"/>
  <c r="F94"/>
  <c r="BE204"/>
  <c r="BE287"/>
  <c r="BE349"/>
  <c r="BE362"/>
  <c r="BE153"/>
  <c r="BE230"/>
  <c r="BE246"/>
  <c r="BE252"/>
  <c r="BE261"/>
  <c r="BE266"/>
  <c r="BE267"/>
  <c r="BE269"/>
  <c r="BE281"/>
  <c r="BE288"/>
  <c r="BE289"/>
  <c r="BE290"/>
  <c r="BE291"/>
  <c r="BE314"/>
  <c r="BE353"/>
  <c r="BE394"/>
  <c r="BE402"/>
  <c r="BE407"/>
  <c r="BE415"/>
  <c r="BE416"/>
  <c r="BE431"/>
  <c r="BE432"/>
  <c r="BE437"/>
  <c r="BE468"/>
  <c r="BE518"/>
  <c r="BE524"/>
  <c r="BE527"/>
  <c r="BE549"/>
  <c r="BE555"/>
  <c r="BE559"/>
  <c r="BE574"/>
  <c r="BE579"/>
  <c r="BE583"/>
  <c r="BE587"/>
  <c r="BE592"/>
  <c r="BE604"/>
  <c r="BE606"/>
  <c r="BE610"/>
  <c r="BE616"/>
  <c r="BE631"/>
  <c r="BE642"/>
  <c r="BE227"/>
  <c r="BE237"/>
  <c r="BE256"/>
  <c r="BE268"/>
  <c r="BE663"/>
  <c r="BE170"/>
  <c r="BE187"/>
  <c r="BE207"/>
  <c r="BE270"/>
  <c r="BE279"/>
  <c r="BE358"/>
  <c r="BE439"/>
  <c r="BE449"/>
  <c r="BE163"/>
  <c r="BE262"/>
  <c r="BE272"/>
  <c r="BE273"/>
  <c r="BE282"/>
  <c r="BE331"/>
  <c r="BE492"/>
  <c r="BE607"/>
  <c r="F36"/>
  <c i="1" r="BA96"/>
  <c i="3" r="F39"/>
  <c i="1" r="BD97"/>
  <c i="3" r="J36"/>
  <c i="1" r="AW97"/>
  <c i="4" r="F36"/>
  <c i="1" r="BC98"/>
  <c i="4" r="F37"/>
  <c i="1" r="BD98"/>
  <c i="5" r="F36"/>
  <c i="1" r="BA100"/>
  <c i="5" r="F37"/>
  <c i="1" r="BB100"/>
  <c i="5" r="F39"/>
  <c i="1" r="BD100"/>
  <c i="6" r="F39"/>
  <c i="1" r="BD101"/>
  <c i="6" r="F38"/>
  <c i="1" r="BC101"/>
  <c i="7" r="J34"/>
  <c i="1" r="AW102"/>
  <c i="7" r="F36"/>
  <c i="1" r="BC102"/>
  <c i="8" r="F36"/>
  <c i="1" r="BC103"/>
  <c i="9" r="F34"/>
  <c i="1" r="BA104"/>
  <c i="9" r="F35"/>
  <c i="1" r="BB104"/>
  <c i="9" r="F36"/>
  <c i="1" r="BC104"/>
  <c i="2" r="J36"/>
  <c i="1" r="AW96"/>
  <c i="6" r="F36"/>
  <c i="1" r="BA101"/>
  <c i="7" r="F37"/>
  <c i="1" r="BD102"/>
  <c i="8" r="J34"/>
  <c i="1" r="AW103"/>
  <c i="2" r="F38"/>
  <c i="1" r="BC96"/>
  <c i="9" r="F37"/>
  <c i="1" r="BD104"/>
  <c i="8" r="F35"/>
  <c i="1" r="BB103"/>
  <c i="2" r="F39"/>
  <c i="1" r="BD96"/>
  <c i="8" r="F37"/>
  <c i="1" r="BD103"/>
  <c i="2" r="F37"/>
  <c i="1" r="BB96"/>
  <c i="3" r="F36"/>
  <c i="1" r="BA97"/>
  <c i="4" r="J34"/>
  <c i="1" r="AW98"/>
  <c i="4" r="F34"/>
  <c i="1" r="BA98"/>
  <c i="4" r="F35"/>
  <c i="1" r="BB98"/>
  <c i="5" r="J36"/>
  <c i="1" r="AW100"/>
  <c i="5" r="F38"/>
  <c i="1" r="BC100"/>
  <c i="6" r="F37"/>
  <c i="1" r="BB101"/>
  <c i="6" r="J36"/>
  <c i="1" r="AW101"/>
  <c i="7" r="F34"/>
  <c i="1" r="BA102"/>
  <c i="7" r="F35"/>
  <c i="1" r="BB102"/>
  <c i="8" r="F34"/>
  <c i="1" r="BA103"/>
  <c r="AS94"/>
  <c i="3" r="F38"/>
  <c i="1" r="BC97"/>
  <c i="3" r="F37"/>
  <c i="1" r="BB97"/>
  <c i="9" r="J34"/>
  <c i="1" r="AW104"/>
  <c i="4" l="1" r="BK126"/>
  <c r="J126"/>
  <c r="J98"/>
  <c i="6" r="R128"/>
  <c r="R127"/>
  <c i="3" r="P128"/>
  <c r="P127"/>
  <c i="1" r="AU97"/>
  <c i="3" r="BK128"/>
  <c r="J128"/>
  <c r="J99"/>
  <c i="5" r="R129"/>
  <c r="R128"/>
  <c i="4" r="R126"/>
  <c r="R125"/>
  <c r="R124"/>
  <c i="2" r="P135"/>
  <c r="P134"/>
  <c i="1" r="AU96"/>
  <c i="8" r="P126"/>
  <c i="1" r="AU103"/>
  <c i="2" r="T135"/>
  <c r="T134"/>
  <c i="3" r="T128"/>
  <c r="T127"/>
  <c i="6" r="P128"/>
  <c r="P127"/>
  <c i="1" r="AU101"/>
  <c i="2" r="BK135"/>
  <c r="J135"/>
  <c r="J99"/>
  <c i="8" r="T127"/>
  <c r="T126"/>
  <c r="R127"/>
  <c r="R126"/>
  <c r="BK127"/>
  <c r="J127"/>
  <c r="J97"/>
  <c i="7" r="T124"/>
  <c r="T123"/>
  <c i="6" r="T128"/>
  <c r="T127"/>
  <c i="7" r="P124"/>
  <c r="P123"/>
  <c i="1" r="AU102"/>
  <c i="5" r="T129"/>
  <c r="T128"/>
  <c i="7" r="R124"/>
  <c r="R123"/>
  <c i="4" r="J132"/>
  <c r="J99"/>
  <c i="2" r="BK661"/>
  <c r="J661"/>
  <c r="J111"/>
  <c i="5" r="BK129"/>
  <c r="J129"/>
  <c r="J99"/>
  <c i="6" r="BK128"/>
  <c r="J128"/>
  <c r="J99"/>
  <c i="9" r="BK119"/>
  <c r="J119"/>
  <c r="J97"/>
  <c i="7" r="BK123"/>
  <c r="J123"/>
  <c r="J96"/>
  <c i="2" r="BK134"/>
  <c r="J134"/>
  <c i="1" r="AU99"/>
  <c i="2" r="F35"/>
  <c i="1" r="AZ96"/>
  <c i="5" r="J35"/>
  <c i="1" r="AV100"/>
  <c r="AT100"/>
  <c i="6" r="F35"/>
  <c i="1" r="AZ101"/>
  <c i="8" r="F33"/>
  <c i="1" r="AZ103"/>
  <c r="BB95"/>
  <c r="AX95"/>
  <c i="4" r="F33"/>
  <c i="1" r="AZ98"/>
  <c i="3" r="J35"/>
  <c i="1" r="AV97"/>
  <c r="AT97"/>
  <c r="BC99"/>
  <c r="AY99"/>
  <c i="8" r="J33"/>
  <c i="1" r="AV103"/>
  <c r="AT103"/>
  <c r="BC95"/>
  <c i="3" r="F35"/>
  <c i="1" r="AZ97"/>
  <c i="6" r="J35"/>
  <c i="1" r="AV101"/>
  <c r="AT101"/>
  <c r="BA95"/>
  <c r="AW95"/>
  <c i="2" r="J32"/>
  <c i="1" r="AG96"/>
  <c i="5" r="F35"/>
  <c i="1" r="AZ100"/>
  <c i="9" r="F33"/>
  <c i="1" r="AZ104"/>
  <c r="BD95"/>
  <c i="4" r="J33"/>
  <c i="1" r="AV98"/>
  <c r="AT98"/>
  <c i="9" r="J33"/>
  <c i="1" r="AV104"/>
  <c r="AT104"/>
  <c i="2" r="J35"/>
  <c i="1" r="AV96"/>
  <c r="AT96"/>
  <c r="BD99"/>
  <c r="BB99"/>
  <c r="AX99"/>
  <c r="BA99"/>
  <c r="AW99"/>
  <c i="7" r="J33"/>
  <c i="1" r="AV102"/>
  <c r="AT102"/>
  <c i="7" r="F33"/>
  <c i="1" r="AZ102"/>
  <c i="5" l="1" r="BK128"/>
  <c r="J128"/>
  <c r="J98"/>
  <c i="3" r="BK127"/>
  <c r="J127"/>
  <c r="J98"/>
  <c i="6" r="BK127"/>
  <c r="J127"/>
  <c r="J98"/>
  <c i="8" r="BK126"/>
  <c r="J126"/>
  <c i="4" r="BK125"/>
  <c r="J125"/>
  <c r="J97"/>
  <c i="9" r="BK118"/>
  <c r="J118"/>
  <c r="J96"/>
  <c i="1" r="AN96"/>
  <c i="2" r="J98"/>
  <c r="J41"/>
  <c i="1" r="AU95"/>
  <c r="AU94"/>
  <c i="8" r="J30"/>
  <c i="1" r="AG103"/>
  <c r="AY95"/>
  <c i="7" r="J30"/>
  <c i="1" r="AG102"/>
  <c r="AN102"/>
  <c r="BB94"/>
  <c r="AX94"/>
  <c r="BD94"/>
  <c r="W33"/>
  <c r="BC94"/>
  <c r="W32"/>
  <c r="AZ95"/>
  <c r="BA94"/>
  <c r="AW94"/>
  <c r="AK30"/>
  <c r="AZ99"/>
  <c r="AV99"/>
  <c r="AT99"/>
  <c i="8" l="1" r="J39"/>
  <c r="J96"/>
  <c i="4" r="BK124"/>
  <c r="J124"/>
  <c i="7" r="J39"/>
  <c i="1" r="AN103"/>
  <c i="4" r="J30"/>
  <c i="1" r="AG98"/>
  <c r="AN98"/>
  <c i="5" r="J32"/>
  <c i="1" r="AG100"/>
  <c i="3" r="J32"/>
  <c i="1" r="AG97"/>
  <c r="AG95"/>
  <c r="AY94"/>
  <c r="W31"/>
  <c r="AZ94"/>
  <c r="W29"/>
  <c i="6" r="J32"/>
  <c i="1" r="AG101"/>
  <c r="W30"/>
  <c i="9" r="J30"/>
  <c i="1" r="AG104"/>
  <c r="AV95"/>
  <c r="AT95"/>
  <c r="AN95"/>
  <c l="1" r="AN97"/>
  <c i="3" r="J41"/>
  <c i="9" r="J39"/>
  <c i="5" r="J41"/>
  <c i="4" r="J39"/>
  <c i="6" r="J41"/>
  <c i="4" r="J96"/>
  <c i="1" r="AN100"/>
  <c r="AN101"/>
  <c r="AN104"/>
  <c r="AG99"/>
  <c r="AV94"/>
  <c r="AK29"/>
  <c l="1" r="AN99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<sst xmlns="http://schemas.openxmlformats.org/spreadsheetml/2006/main">
  <si>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</si>
  <si>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</si>
  <si>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</si>
  <si>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</si>
  <si>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</si>
  <si>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{f234ca0e-b5fe-468e-8fbe-3e05724e9067}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</si>
  <si>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</si>
  <si>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</si>
  <si>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</si>
  <si>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</si>
  <si>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</si>
  <si>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</si>
  <si>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</si>
  <si>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</si>
  <si>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</si>
  <si>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</si>
  <si>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</si>
  <si>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komunikací Žitná, Hanácká, Komenského, Staškova, Květinová</t>
  </si>
  <si>
    <t>KSO:</t>
  </si>
  <si>
    <t>CC-CZ:</t>
  </si>
  <si>
    <t>Místo:</t>
  </si>
  <si>
    <t>Šternberk</t>
  </si>
  <si>
    <t>Datum:</t>
  </si>
  <si>
    <t>4. 2. 2025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</si>
  <si>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</si>
  <si>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</si>
  <si>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</si>
  <si>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</si>
  <si>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</si>
  <si>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</si>
  <si>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</si>
  <si>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</si>
  <si>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</si>
  <si>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</si>
  <si>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</si>
  <si>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</si>
  <si>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</si>
  <si>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</si>
  <si>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</si>
  <si>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</si>
  <si>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</si>
  <si>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</si>
  <si>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</si>
  <si>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</si>
  <si>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</si>
  <si>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</si>
  <si>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</si>
  <si>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</si>
  <si>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</si>
  <si>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</si>
  <si>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</si>
  <si>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</si>
  <si>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</si>
  <si>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</si>
  <si>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</si>
  <si>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</si>
  <si>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</si>
  <si>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</si>
  <si>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</si>
  <si>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</si>
  <si>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</si>
  <si>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</si>
  <si>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</si>
  <si>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</si>
  <si>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</si>
  <si>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</si>
  <si>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</si>
  <si>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</si>
  <si>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</si>
  <si>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</si>
  <si>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</si>
  <si>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</si>
  <si>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</si>
  <si>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</si>
  <si>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</si>
  <si>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</si>
  <si>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</si>
  <si>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</si>
  <si>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</si>
  <si>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</si>
  <si>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</si>
  <si>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</si>
  <si>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</si>
  <si>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IO.1</t>
  </si>
  <si>
    <t>Žitná</t>
  </si>
  <si>
    <t>STA</t>
  </si>
  <si>
    <t>1</t>
  </si>
  <si>
    <t>{d0a4f2bb-76dc-4a25-8af0-b8c485f4f649}</t>
  </si>
  <si>
    <t>2</t>
  </si>
  <si>
    <t>/</t>
  </si>
  <si>
    <t>IO.1.1</t>
  </si>
  <si>
    <t>Žitná (úsek mezi ul. Komenského a ul. Uničovská)</t>
  </si>
  <si>
    <t>Soupis</t>
  </si>
  <si>
    <t>{f1f0a89a-735f-4e2d-8913-676b001f1885}</t>
  </si>
  <si>
    <t>IO.1.2</t>
  </si>
  <si>
    <t>Žitná (úsek mezi ul. Komenského a ul. Masarykova)</t>
  </si>
  <si>
    <t>{0ed9e380-0d6f-4edd-9a62-833e22f3a632}</t>
  </si>
  <si>
    <t>IO.2</t>
  </si>
  <si>
    <t>Komenského</t>
  </si>
  <si>
    <t>{d43c1bec-4371-4851-99dc-b0d0a038c58e}</t>
  </si>
  <si>
    <t>IO.3</t>
  </si>
  <si>
    <t>Hanácká</t>
  </si>
  <si>
    <t>{6a99304d-5758-4e2b-9380-e642e944eff9}</t>
  </si>
  <si>
    <t>IO.3.1</t>
  </si>
  <si>
    <t>Chodník</t>
  </si>
  <si>
    <t>{84afa7fd-4f70-4699-a458-738f8ca356ec}</t>
  </si>
  <si>
    <t>IO.3.2</t>
  </si>
  <si>
    <t>Komunikace</t>
  </si>
  <si>
    <t>{2a2d6e73-23a6-460a-8a0f-f90236c5df18}</t>
  </si>
  <si>
    <t>IO.4</t>
  </si>
  <si>
    <t>Staškova</t>
  </si>
  <si>
    <t>{058df1e7-770c-4f66-8bea-8ad6df40f7bd}</t>
  </si>
  <si>
    <t>IO.5</t>
  </si>
  <si>
    <t>Květinová</t>
  </si>
  <si>
    <t>{838f1647-59dc-4af5-8a58-7b1ba51d4f0b}</t>
  </si>
  <si>
    <t>VRN</t>
  </si>
  <si>
    <t>Vedlejší rozpočtové náklady</t>
  </si>
  <si>
    <t>{fce4dd9b-b28c-4b0a-b0cf-d7382ddb0595}</t>
  </si>
  <si>
    <t>KRYCÍ LIST SOUPISU PRACÍ</t>
  </si>
  <si>
    <t>Objekt:</t>
  </si>
  <si>
    <t>IO.1 - Žitná</t>
  </si>
  <si>
    <t>Soupis:</t>
  </si>
  <si>
    <t>IO.1.1 - Žitná (úsek mezi ul. Komenského a ul. Uničovská)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</si>
  <si>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</si>
  <si>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</si>
  <si>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</si>
  <si>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</si>
  <si>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</si>
  <si>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</si>
  <si>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</si>
  <si>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</si>
  <si>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18 - Zemní práce - povrchové úpravy terénu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</si>
  <si>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</si>
  <si>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</si>
  <si>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</si>
  <si>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</si>
  <si>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</si>
  <si>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</si>
  <si>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</si>
  <si>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</si>
  <si>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</si>
  <si>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</si>
  <si>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</si>
  <si>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</si>
  <si>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</si>
  <si>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</si>
  <si>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</si>
  <si>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</si>
  <si>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</si>
  <si>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</si>
  <si>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</si>
  <si>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</si>
  <si>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</si>
  <si>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</si>
  <si>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</si>
  <si>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</si>
  <si>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</si>
  <si>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</si>
  <si>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</si>
  <si>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</si>
  <si>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</si>
  <si>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</si>
  <si>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</si>
  <si>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</si>
  <si>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1358557557</t>
  </si>
  <si>
    <t>VV</t>
  </si>
  <si>
    <t xml:space="preserve">" POZNÁMKA: Odkaz VV na příslušnou část dokumentace: jen pro část 1.=UL. ŽITNÁ  "</t>
  </si>
  <si>
    <t xml:space="preserve">" Výkaz výměr (VV)  dle výpisu na: "</t>
  </si>
  <si>
    <t xml:space="preserve">"  výkr. C-001  - UL. ŽITNÁ- Situace ul. Žitná  (dále už jen  Situace/...) "</t>
  </si>
  <si>
    <t xml:space="preserve">"  výkr. C-002  -UL. ŽITNÁ- Výkaz výměr (dále už jen V /...) "</t>
  </si>
  <si>
    <t xml:space="preserve">"  výkr. C-003  - UL. ŽITNÁ-Příprava území (dále už jen PÚ /...) "</t>
  </si>
  <si>
    <t xml:space="preserve">"  výkr. C-012  -UL. ŽITNÁ- Uliční vpusti "</t>
  </si>
  <si>
    <t>" +doplnění -dle původní dokumentace =Techn. zprávy SO 101 (dále jen TZ ) "</t>
  </si>
  <si>
    <t xml:space="preserve">" +případné doplnění položky  -dle původní dokumentace- příslušn.výkresu  C-002....012 (řezy apod.)"</t>
  </si>
  <si>
    <t xml:space="preserve">" Poznámka odkazu VV na příslušnou část dokument. platí pro všechny položky ."  </t>
  </si>
  <si>
    <t xml:space="preserve">Mezisoučet  POZNÁMKA ODKAZU VÝMĚR</t>
  </si>
  <si>
    <t>3</t>
  </si>
  <si>
    <t xml:space="preserve">" PÚ 5/ st. chodník-bour.pro CHODNÍK:  dlažby 30/30cm: 111m2  "</t>
  </si>
  <si>
    <t xml:space="preserve">" výkr. Situace:  nároží u RD č.p. 25/10 :   DM ručně podél objektu "</t>
  </si>
  <si>
    <t xml:space="preserve">" viz. dl. nopové folie "           0,6*5,0</t>
  </si>
  <si>
    <t>Mezisoučet</t>
  </si>
  <si>
    <t>Součet</t>
  </si>
  <si>
    <t>113106142</t>
  </si>
  <si>
    <t>Rozebrání dlažeb z betonových nebo kamenných dlaždic komunikací pro pěší strojně pl přes 50 m2</t>
  </si>
  <si>
    <t>1803027049</t>
  </si>
  <si>
    <t>113106187</t>
  </si>
  <si>
    <t>Rozebrání dlažeb vozovek ze zámkové dlažby s ložem z kameniva strojně pl do 50 m2</t>
  </si>
  <si>
    <t>1662806666</t>
  </si>
  <si>
    <t xml:space="preserve">" DM dlažeb sjezdů (zámková tl. 8cm)  do suti,  2 sjezdy   (plochy jednotlivě do 50m2)"</t>
  </si>
  <si>
    <t xml:space="preserve">" PÚ 9/ st. sjezd-bour.pro SJEZD:  dlažby ZD8 "</t>
  </si>
  <si>
    <t>41,0</t>
  </si>
  <si>
    <t xml:space="preserve">" PÚ 10/ st. sjezd-bour.pro CHODNÍK:  dlažby ZD8 "</t>
  </si>
  <si>
    <t>16,0</t>
  </si>
  <si>
    <t xml:space="preserve">" PÚ 12/ st. sjezd-bour.pro ZELEŇ:  dlažby ZD8  "</t>
  </si>
  <si>
    <t>6,0</t>
  </si>
  <si>
    <t>113107512</t>
  </si>
  <si>
    <t>Odstranění podkladu z kameniva těženého tl přes 100 do 200 mm při překopech strojně pl přes 15 m2</t>
  </si>
  <si>
    <t>782507353</t>
  </si>
  <si>
    <t>5</t>
  </si>
  <si>
    <t>113107522</t>
  </si>
  <si>
    <t>Odstranění podkladu z kameniva drceného tl přes 100 do 200 mm při překopech strojně pl přes 15 m2</t>
  </si>
  <si>
    <t>625334207</t>
  </si>
  <si>
    <t>6</t>
  </si>
  <si>
    <t>113107542</t>
  </si>
  <si>
    <t>Odstranění podkladu živičných tl přes 50 do 100 mm při překopech strojně pl přes 15 m2</t>
  </si>
  <si>
    <t>-87597250</t>
  </si>
  <si>
    <t>7</t>
  </si>
  <si>
    <t>113154123-11</t>
  </si>
  <si>
    <t xml:space="preserve">Frézování živičného krytu tl 50 mm pruh š přes 0,5 do 1 m pl do 500 m2  -  s překážkami v trase</t>
  </si>
  <si>
    <t>807684047</t>
  </si>
  <si>
    <t>" odfréz.CELÉ PLOCHY vozovky k-ce D (pro ACO 50mm), vzor.řezy "</t>
  </si>
  <si>
    <t xml:space="preserve">"PÚ 1/ stáv.komunikace - fréz.  0,05m "         445,0</t>
  </si>
  <si>
    <t>8</t>
  </si>
  <si>
    <t>113154124-11</t>
  </si>
  <si>
    <t xml:space="preserve">Frézování živičného krytu tl 100 mm pruh š přes 0,5 do 1 m pl do 500 m2  -  s překážkami v trase</t>
  </si>
  <si>
    <t>540110364</t>
  </si>
  <si>
    <t>" lokální ostrůvky, výkr. Situace Příravy území "</t>
  </si>
  <si>
    <t>" PÚ 2/ st. komun. AB-bour.pro CHODNÍK: fréz. 0,10m "</t>
  </si>
  <si>
    <t>13,0</t>
  </si>
  <si>
    <t>" PÚ 3/ st. komun. AB-bour.pro PARKOV. STÁNÍ: fréz. 0,10m "</t>
  </si>
  <si>
    <t>32,0</t>
  </si>
  <si>
    <t>" PÚ 4/ st. komun.AB -bour.pro ZELEŇ: fréz. 0,10m "</t>
  </si>
  <si>
    <t>25,0</t>
  </si>
  <si>
    <t>9</t>
  </si>
  <si>
    <t>113202111</t>
  </si>
  <si>
    <t>Vytrhání obrub krajníků obrubníků stojatých</t>
  </si>
  <si>
    <t>m</t>
  </si>
  <si>
    <t>208275919</t>
  </si>
  <si>
    <t xml:space="preserve">" PÚ 19/ DM siln.obruba 150/250  (na skládku) "             125,0</t>
  </si>
  <si>
    <t xml:space="preserve">" PÚ 20/ DM chodn.obruba 100/250  (na skládku) "        140,0</t>
  </si>
  <si>
    <t>10</t>
  </si>
  <si>
    <t>113203111</t>
  </si>
  <si>
    <t>Vytrhání obrub z dlažebních kostek</t>
  </si>
  <si>
    <t>2045173965</t>
  </si>
  <si>
    <t xml:space="preserve">" PÚ 21/ DM siln.přídlažba -1 řádek kostky DŽK "  15,0</t>
  </si>
  <si>
    <t>" (zpětné využití v rámci stav. ul. Žitná) "</t>
  </si>
  <si>
    <t>18</t>
  </si>
  <si>
    <t>119001401</t>
  </si>
  <si>
    <t>Dočasné zajištění potrubí ocelového nebo litinového DN do 200 mm</t>
  </si>
  <si>
    <t>1817249449</t>
  </si>
  <si>
    <t>" výkop v pásmu stáv. IS pro přípojky UV, výkr. Situace "</t>
  </si>
  <si>
    <t xml:space="preserve">" křížení : plyn "       0,9*1</t>
  </si>
  <si>
    <t xml:space="preserve">" křížení : voda "     0,9*1</t>
  </si>
  <si>
    <t>11</t>
  </si>
  <si>
    <t>121151223-15</t>
  </si>
  <si>
    <t xml:space="preserve">Sejmutí travního drnu -  plochy přes 500 m2 tl vrstvy přes 100 - do 150 mm strojně - vč. naložení na dopravní prostředek  (cena určena pro oddrnování na skládku, recyklaci )</t>
  </si>
  <si>
    <t>-110659612</t>
  </si>
  <si>
    <t xml:space="preserve">" PÚ 13/ zeleň -sejmutí DRNU:  oddrnování  0,15m "           </t>
  </si>
  <si>
    <t>334,0</t>
  </si>
  <si>
    <t xml:space="preserve">" PÚ 15/ zeleň -bour. pro nový  CHODNÍK: oddrnov. 0,15m "           </t>
  </si>
  <si>
    <t>75,0</t>
  </si>
  <si>
    <t xml:space="preserve">" PÚ 16/ zeleň -bour. pro PARK.STÁNÍ: oddrnov. 0,15m "           </t>
  </si>
  <si>
    <t>128,0</t>
  </si>
  <si>
    <t xml:space="preserve">" PÚ 17/ zeleň -bour. pro SJEZD oddrnov. 0,15m "           </t>
  </si>
  <si>
    <t>2,0</t>
  </si>
  <si>
    <t>14</t>
  </si>
  <si>
    <t>122211101</t>
  </si>
  <si>
    <t>Odkopávky a prokopávky v hornině třídy těžitelnosti I, skupiny 3 ručně</t>
  </si>
  <si>
    <t>m3</t>
  </si>
  <si>
    <t>-314917698</t>
  </si>
  <si>
    <t>15</t>
  </si>
  <si>
    <t>122252203</t>
  </si>
  <si>
    <t>Odkopávky a prokopávky nezapažené pro silnice a dálnice v hornině třídy těžitelnosti I objem do 100 m3 strojně</t>
  </si>
  <si>
    <t>-2097226896</t>
  </si>
  <si>
    <t>16</t>
  </si>
  <si>
    <t>122311101</t>
  </si>
  <si>
    <t>Odkopávky a prokopávky v hornině třídy těžitelnosti II, skupiny 4 ručně</t>
  </si>
  <si>
    <t>-2139374059</t>
  </si>
  <si>
    <t>17</t>
  </si>
  <si>
    <t>122452203-04</t>
  </si>
  <si>
    <t xml:space="preserve">Odkopávky a prokopávky nezapažené pro silnice a dálnice v hornině třídy těžitelnosti II objem do 100 m3 strojně  - skupiny 4</t>
  </si>
  <si>
    <t>-937296406</t>
  </si>
  <si>
    <t>13</t>
  </si>
  <si>
    <t>12900110-09</t>
  </si>
  <si>
    <t xml:space="preserve">Sondy pro ověření ing. sítí  - ruční výkop tř. I-II / skup. 1-4  vč. příplatku za ztížení vykopávky v blízkosti podzemního vedení s naložením na dopravní prostředek</t>
  </si>
  <si>
    <t>483285904</t>
  </si>
  <si>
    <t>129001101</t>
  </si>
  <si>
    <t>Příplatek za ztížení odkopávky nebo prokopávky v blízkosti inženýrských sítí</t>
  </si>
  <si>
    <t>-557537261</t>
  </si>
  <si>
    <t>19</t>
  </si>
  <si>
    <t>130001101</t>
  </si>
  <si>
    <t>Příplatek za ztížení vykopávky v blízkosti podzemního vedení</t>
  </si>
  <si>
    <t>-2025559445</t>
  </si>
  <si>
    <t>20</t>
  </si>
  <si>
    <t>132212221</t>
  </si>
  <si>
    <t>Hloubení zapažených rýh šířky do 2000 mm v soudržných horninách třídy těžitelnosti I skupiny 3 ručně</t>
  </si>
  <si>
    <t>-1539571923</t>
  </si>
  <si>
    <t>132254201</t>
  </si>
  <si>
    <t>Hloubení zapažených rýh š do 2000 mm v hornině třídy těžitelnosti I skupiny 3 objem do 20 m3</t>
  </si>
  <si>
    <t>-489569973</t>
  </si>
  <si>
    <t>22</t>
  </si>
  <si>
    <t>151101101</t>
  </si>
  <si>
    <t>Zřízení příložného pažení a rozepření stěn rýh hl do 2 m</t>
  </si>
  <si>
    <t>-417394547</t>
  </si>
  <si>
    <t>" výkr. -012/ ul. vpustě+ přípojky DN 150 celk.dl.10 m, UV 2x "</t>
  </si>
  <si>
    <t xml:space="preserve">"( 2x UV  přepojeny  na stávaj. přípojky, posun UV. výkr. Situace ,  vpustě V1+V2) "</t>
  </si>
  <si>
    <t xml:space="preserve">" (výkop od pláně  nových kom. nebo překopů = -0,43 vozov.) "</t>
  </si>
  <si>
    <t xml:space="preserve">" přípojky "            2*((0,15+1,12+1,5)/2-0,43)*(10,0-0,5*2*2)</t>
  </si>
  <si>
    <t xml:space="preserve">" pro nové UV "                             4*1,5*(0,15+1,12-0,43)*2</t>
  </si>
  <si>
    <t xml:space="preserve">" přepojení na přípojky"           4*1,2*(1,5-0,43)*2</t>
  </si>
  <si>
    <t xml:space="preserve">" pro DM UV 2x  (posun o 3-4m)= nepaženo"   0</t>
  </si>
  <si>
    <t xml:space="preserve">Součet  </t>
  </si>
  <si>
    <t>23</t>
  </si>
  <si>
    <t>151101111</t>
  </si>
  <si>
    <t>Odstranění příložného pažení a rozepření stěn rýh hl do 2 m</t>
  </si>
  <si>
    <t>494571749</t>
  </si>
  <si>
    <t>28</t>
  </si>
  <si>
    <t>162351103</t>
  </si>
  <si>
    <t>Vodorovné přemístění přes 50 do 500 m výkopku/sypaniny z horniny třídy těžitelnosti I skupiny 1 až 3</t>
  </si>
  <si>
    <t>-339710333</t>
  </si>
  <si>
    <t>29</t>
  </si>
  <si>
    <t>162651111</t>
  </si>
  <si>
    <t>Vodorovné přemístění přes 3 000 do 4000 m výkopku/sypaniny z horniny třídy těžitelnosti I skupiny 1 až 3</t>
  </si>
  <si>
    <t>-408592032</t>
  </si>
  <si>
    <t>30</t>
  </si>
  <si>
    <t>162651131</t>
  </si>
  <si>
    <t>Vodorovné přemístění přes 3 000 do 4000 m výkopku/sypaniny z horniny třídy těžitelnosti II skupiny 4 a 5</t>
  </si>
  <si>
    <t>1860263615</t>
  </si>
  <si>
    <t>31</t>
  </si>
  <si>
    <t>167151101</t>
  </si>
  <si>
    <t>Nakládání výkopku z hornin třídy těžitelnosti I skupiny 1 až 3 do 100 m3</t>
  </si>
  <si>
    <t>917671917</t>
  </si>
  <si>
    <t>33</t>
  </si>
  <si>
    <t>171201231</t>
  </si>
  <si>
    <t>Poplatek za uložení zeminy a kamení na recyklační skládce (skládkovné) kód odpadu 17 05 04</t>
  </si>
  <si>
    <t>t</t>
  </si>
  <si>
    <t>1369004676</t>
  </si>
  <si>
    <t>32</t>
  </si>
  <si>
    <t>171251201</t>
  </si>
  <si>
    <t>Uložení sypaniny na skládky nebo meziskládky</t>
  </si>
  <si>
    <t>-2098725893</t>
  </si>
  <si>
    <t>24</t>
  </si>
  <si>
    <t>174101101</t>
  </si>
  <si>
    <t>Zásyp jam, šachet rýh nebo kolem objektů sypaninou se zhutněním</t>
  </si>
  <si>
    <t>551248007</t>
  </si>
  <si>
    <t>25</t>
  </si>
  <si>
    <t>M</t>
  </si>
  <si>
    <t>583312020</t>
  </si>
  <si>
    <t>štěrkodrť netříděná do 100mm amfibolit</t>
  </si>
  <si>
    <t>-186294669</t>
  </si>
  <si>
    <t>34</t>
  </si>
  <si>
    <t>174111101</t>
  </si>
  <si>
    <t>Zásyp jam, šachet rýh nebo kolem objektů sypaninou se zhutněním ručně</t>
  </si>
  <si>
    <t>-1542037550</t>
  </si>
  <si>
    <t>" cena vč. manipulace do 15m (naložení, rozvoz)"</t>
  </si>
  <si>
    <t>" částečný zásyp sond /po pláň -kce komunikací (viz. položka SONDY...)"</t>
  </si>
  <si>
    <t>(0,8*0,8*0,50)*18</t>
  </si>
  <si>
    <t xml:space="preserve">Mezisoučet    zásyp kamením z DM komunikací</t>
  </si>
  <si>
    <t>26</t>
  </si>
  <si>
    <t>175151101</t>
  </si>
  <si>
    <t>Obsypání potrubí strojně sypaninou bez prohození, uloženou do 3 m</t>
  </si>
  <si>
    <t>-1934942749</t>
  </si>
  <si>
    <t xml:space="preserve">" výkr. -012/ ul. vpustě+ přípojky DN 150,   UV 2 x" </t>
  </si>
  <si>
    <t>0,9*(0,16+0,30)*(10,0-2*0,5*2)</t>
  </si>
  <si>
    <t xml:space="preserve">(1,5*(0,16+0,30)*0,5)*2          " pod UV"</t>
  </si>
  <si>
    <t xml:space="preserve">(1,2*(0,16+0,30)*0,5)*2          " u přepojení "</t>
  </si>
  <si>
    <t>-PI*(0,16/2)^2*9,0</t>
  </si>
  <si>
    <t xml:space="preserve">Mezisoučet  OBSYP kanalizace UV</t>
  </si>
  <si>
    <t>27</t>
  </si>
  <si>
    <t>58337303</t>
  </si>
  <si>
    <t>štěrkopísek frakce 0/8</t>
  </si>
  <si>
    <t>-1942764148</t>
  </si>
  <si>
    <t>35</t>
  </si>
  <si>
    <t>181152302</t>
  </si>
  <si>
    <t>Úprava pláně pro silnice a dálnice v zářezech se zhutněním</t>
  </si>
  <si>
    <t>60206506</t>
  </si>
  <si>
    <t xml:space="preserve">" V2/ A- k-ce chodníku ZD6  "                           230,0</t>
  </si>
  <si>
    <t xml:space="preserve">" V3/B-  k-ce sjezdu ZD8: "                                   46,0</t>
  </si>
  <si>
    <t xml:space="preserve">" V4/C-  k-ce park.ploch ZD8: "                         170,0</t>
  </si>
  <si>
    <t>36</t>
  </si>
  <si>
    <t>184818234</t>
  </si>
  <si>
    <t>Ochrana kmene průměru přes 700 do 900 mm bedněním výšky do 2 m</t>
  </si>
  <si>
    <t>kus</t>
  </si>
  <si>
    <t>458289589</t>
  </si>
  <si>
    <t xml:space="preserve">" výkr. Situace +foto mapy ( v místě parku mezi 2 parkov.plochami)  1x listnáč "            1</t>
  </si>
  <si>
    <t>Zemní práce - přípravné a přidružené práce</t>
  </si>
  <si>
    <t>37</t>
  </si>
  <si>
    <t>112101121</t>
  </si>
  <si>
    <t>Odstranění stromů jehličnatých průměru kmene přes 100 do 300 mm</t>
  </si>
  <si>
    <t>1944198227</t>
  </si>
  <si>
    <t>" PÚ 26/ kácení stromů ( D= 0,20-0,30m), 13ks, JEHLIČNANY "</t>
  </si>
  <si>
    <t>39</t>
  </si>
  <si>
    <t>112111111-30</t>
  </si>
  <si>
    <t xml:space="preserve">Náklady na kompostování, recyklaci, likvidaci:  -větví - ze stromů do D 0,30m - ve vlastním odpadovém hospodářství zhotovitele nebo poplatek za uložení kompostárně, skládce: kod odpadu 20 02 01</t>
  </si>
  <si>
    <t>331243112</t>
  </si>
  <si>
    <t>40</t>
  </si>
  <si>
    <t>112211111-30</t>
  </si>
  <si>
    <t xml:space="preserve">Náklady na kompostování, recyklaci, likvidaci: - pařezů-  ze stromů do D 0,30m - ve vlastním odpadovém hospodářství zhotovitele nebo poplatek za uložení kompostárně, skládce: kod odpadu 20 02 01</t>
  </si>
  <si>
    <t>171063791</t>
  </si>
  <si>
    <t>38</t>
  </si>
  <si>
    <t>112251101</t>
  </si>
  <si>
    <t>Odstranění pařezů průměru přes 100 do 300 mm</t>
  </si>
  <si>
    <t>-1646426607</t>
  </si>
  <si>
    <t>41</t>
  </si>
  <si>
    <t>162201405</t>
  </si>
  <si>
    <t>Vodorovné přemístění větví stromů jehličnatých do 1 km D kmene přes 100 do 300 mm</t>
  </si>
  <si>
    <t>1647052293</t>
  </si>
  <si>
    <t>42</t>
  </si>
  <si>
    <t>162201415</t>
  </si>
  <si>
    <t>Vodorovné přemístění kmenů stromů jehličnatých do 1 km D kmene přes 100 do 300 mm</t>
  </si>
  <si>
    <t>-399034911</t>
  </si>
  <si>
    <t>43</t>
  </si>
  <si>
    <t>162201421</t>
  </si>
  <si>
    <t>Vodorovné přemístění pařezů do 1 km D přes 100 do 300 mm</t>
  </si>
  <si>
    <t>-139039771</t>
  </si>
  <si>
    <t>44</t>
  </si>
  <si>
    <t>162301941</t>
  </si>
  <si>
    <t>Příplatek k vodorovnému přemístění větví stromů jehličnatých D kmene přes 100 do 300 mm ZKD 1 km</t>
  </si>
  <si>
    <t>765451028</t>
  </si>
  <si>
    <t>45</t>
  </si>
  <si>
    <t>162301961</t>
  </si>
  <si>
    <t>Příplatek k vodorovnému přemístění kmenů stromů jehličnatých D kmene přes 100 do 300 mm ZKD 1 km</t>
  </si>
  <si>
    <t>-570192596</t>
  </si>
  <si>
    <t>46</t>
  </si>
  <si>
    <t>162301971</t>
  </si>
  <si>
    <t>Příplatek k vodorovnému přemístění pařezů D přes 100 do 300 mm ZKD 1 km</t>
  </si>
  <si>
    <t>-522962189</t>
  </si>
  <si>
    <t>47</t>
  </si>
  <si>
    <t>174251201</t>
  </si>
  <si>
    <t>Zásyp jam po pařezech D pařezů do 300 mm strojně</t>
  </si>
  <si>
    <t>-1041966477</t>
  </si>
  <si>
    <t>Zemní práce - povrchové úpravy terénu</t>
  </si>
  <si>
    <t>48</t>
  </si>
  <si>
    <t>181111111</t>
  </si>
  <si>
    <t>Plošná úprava terénu do 500 m2 zemina skupiny 1 až 4 nerovnosti přes 50 do 100 mm v rovinně a svahu do 1:5</t>
  </si>
  <si>
    <t>-712711235</t>
  </si>
  <si>
    <t>51</t>
  </si>
  <si>
    <t>181411131</t>
  </si>
  <si>
    <t>Založení parkového trávníku výsevem pl do 1000 m2 v rovině a ve svahu do 1:5</t>
  </si>
  <si>
    <t>296240938</t>
  </si>
  <si>
    <t xml:space="preserve">" V6/ zeleň:  zatravnění na novém ohumusov.0,15m "</t>
  </si>
  <si>
    <t>380,0</t>
  </si>
  <si>
    <t xml:space="preserve">Mezisoučet     nová TRAVA </t>
  </si>
  <si>
    <t>52</t>
  </si>
  <si>
    <t>00572410</t>
  </si>
  <si>
    <t>osivo směs travní parková</t>
  </si>
  <si>
    <t>kg</t>
  </si>
  <si>
    <t>-1357791589</t>
  </si>
  <si>
    <t>53</t>
  </si>
  <si>
    <t>181951111</t>
  </si>
  <si>
    <t>Úprava pláně v hornině třídy těžitelnosti I skupiny 1 až 3 bez zhutnění strojně</t>
  </si>
  <si>
    <t>-63410921</t>
  </si>
  <si>
    <t>49</t>
  </si>
  <si>
    <t>182351123</t>
  </si>
  <si>
    <t>Rozprostření ornice pl přes 100 do 500 m2 ve svahu přes 1:5 tl vrstvy do 200 mm strojně</t>
  </si>
  <si>
    <t>-2056541302</t>
  </si>
  <si>
    <t>50</t>
  </si>
  <si>
    <t>10364101</t>
  </si>
  <si>
    <t>zemina pro terénní úpravy - ornice</t>
  </si>
  <si>
    <t>329228783</t>
  </si>
  <si>
    <t>54</t>
  </si>
  <si>
    <t>183403113</t>
  </si>
  <si>
    <t>Obdělání půdy frézováním v rovině a svahu do 1:5</t>
  </si>
  <si>
    <t>1761293596</t>
  </si>
  <si>
    <t>55</t>
  </si>
  <si>
    <t>183403152</t>
  </si>
  <si>
    <t>Obdělání půdy vláčením v rovině a svahu do 1:5</t>
  </si>
  <si>
    <t>1451825633</t>
  </si>
  <si>
    <t>56</t>
  </si>
  <si>
    <t>183403153</t>
  </si>
  <si>
    <t>Obdělání půdy hrabáním v rovině a svahu do 1:5</t>
  </si>
  <si>
    <t>2071499874</t>
  </si>
  <si>
    <t>57</t>
  </si>
  <si>
    <t>183403161</t>
  </si>
  <si>
    <t>Obdělání půdy válením v rovině a svahu do 1:5</t>
  </si>
  <si>
    <t>2143827699</t>
  </si>
  <si>
    <t>59</t>
  </si>
  <si>
    <t>184813521-11</t>
  </si>
  <si>
    <t xml:space="preserve">Chemické odplevelení po založení kultury - selektivním herbicidem -  postřikem na široko v rovině a svahu do 1:5 ručně  vč. dodávky herbicidu vhodného po založení trávníku</t>
  </si>
  <si>
    <t>-398667976</t>
  </si>
  <si>
    <t>58</t>
  </si>
  <si>
    <t>184853511</t>
  </si>
  <si>
    <t>Chemické odplevelení před založením kultury nad 20 m2 postřikem na široko v rovině a svahu do 1:5 strojně</t>
  </si>
  <si>
    <t>-2053518200</t>
  </si>
  <si>
    <t>60</t>
  </si>
  <si>
    <t>185802113</t>
  </si>
  <si>
    <t>Hnojení půdy umělým hnojivem na široko v rovině a svahu do 1:5</t>
  </si>
  <si>
    <t>-411939146</t>
  </si>
  <si>
    <t>61</t>
  </si>
  <si>
    <t>25191155-11</t>
  </si>
  <si>
    <t xml:space="preserve">hnojivo startovací - pro založení trávníků,   spotřeba 30g/m2</t>
  </si>
  <si>
    <t>2075049231</t>
  </si>
  <si>
    <t>62</t>
  </si>
  <si>
    <t>185803111</t>
  </si>
  <si>
    <t>Ošetření trávníku shrabáním v rovině a svahu do 1:5</t>
  </si>
  <si>
    <t>-818702897</t>
  </si>
  <si>
    <t>63</t>
  </si>
  <si>
    <t>185804312</t>
  </si>
  <si>
    <t>Zalití rostlin vodou plocha přes 20 m2</t>
  </si>
  <si>
    <t>537903834</t>
  </si>
  <si>
    <t>64</t>
  </si>
  <si>
    <t>185851121</t>
  </si>
  <si>
    <t>Dovoz vody pro zálivku rostlin za vzdálenost do 1000 m</t>
  </si>
  <si>
    <t>1933799503</t>
  </si>
  <si>
    <t>65</t>
  </si>
  <si>
    <t>185851129</t>
  </si>
  <si>
    <t>Příplatek k dovozu vody pro zálivku rostlin do 1000 m ZKD 1000 m</t>
  </si>
  <si>
    <t>1361963519</t>
  </si>
  <si>
    <t>Vodorovné konstrukce</t>
  </si>
  <si>
    <t>66</t>
  </si>
  <si>
    <t>451573111</t>
  </si>
  <si>
    <t>Lože pod potrubí otevřený výkop ze štěrkopísku</t>
  </si>
  <si>
    <t>-303988001</t>
  </si>
  <si>
    <t>0,9*0,15*(10,0-2*0,5*2)</t>
  </si>
  <si>
    <t xml:space="preserve">(0,15*1,5*1,5)*2          " pod UV"</t>
  </si>
  <si>
    <t xml:space="preserve">(0,15*1,2*1,2)*2   " přepojení na stáv. přípojky "</t>
  </si>
  <si>
    <t xml:space="preserve">Mezisoučet  LOŽE kanalizace </t>
  </si>
  <si>
    <t>67</t>
  </si>
  <si>
    <t>452112111</t>
  </si>
  <si>
    <t>Osazení betonových prstenců nebo rámů v do 100 mm</t>
  </si>
  <si>
    <t>1571175733</t>
  </si>
  <si>
    <t>68</t>
  </si>
  <si>
    <t>59223864</t>
  </si>
  <si>
    <t>prstenec pro uliční vpusť vyrovnávací betonový 390x60x130mm</t>
  </si>
  <si>
    <t>852294832</t>
  </si>
  <si>
    <t>Komunikace pozemní</t>
  </si>
  <si>
    <t>69</t>
  </si>
  <si>
    <t>564851111-b032</t>
  </si>
  <si>
    <t xml:space="preserve">Podklad ze štěrkodrtě ŠD plochy přes 100 m2 tl 150 mm - kvalit. ŠDb  fr. 0-32</t>
  </si>
  <si>
    <t>1354763043</t>
  </si>
  <si>
    <t xml:space="preserve">"  podsyp ŠDb 0-32, 150mm "   </t>
  </si>
  <si>
    <t xml:space="preserve">" V2/ A- k-ce chodníku ZD6  "                     230,0</t>
  </si>
  <si>
    <t xml:space="preserve">" V4/C-  k-ce park.ploch ZD8 "                   170,0</t>
  </si>
  <si>
    <t>70</t>
  </si>
  <si>
    <t>564871011-b032</t>
  </si>
  <si>
    <t xml:space="preserve">Podklad ze štěrkodrtě ŠD plochy do 100 m2 tl 250 mm - kvalit. ŠDb  fr. 0-32</t>
  </si>
  <si>
    <t>-224183715</t>
  </si>
  <si>
    <t xml:space="preserve">" V3/B-  k-ce sjezdu:  ŠDb 0-32, tl.250mm "   46,0</t>
  </si>
  <si>
    <t>71</t>
  </si>
  <si>
    <t>566901232</t>
  </si>
  <si>
    <t>Vyspravení podkladu po překopech inženýrských sítí plochy přes 15 m2 štěrkodrtí tl. 150 mm</t>
  </si>
  <si>
    <t>-1098552313</t>
  </si>
  <si>
    <t>" zaprávky ŠD po vybour. ve stáv. komunikaci po V1+V2+přípojkách UV a napojení 2x "</t>
  </si>
  <si>
    <t xml:space="preserve">" výkr. -012  ul.vpusť:  PVC přípojky DN150/tabulka napojení +posun vpustí  dle:"</t>
  </si>
  <si>
    <t>" + výkr. -001 Situace ul. Žitná "</t>
  </si>
  <si>
    <t xml:space="preserve">" přípojky "      0,9*(10,0-2*0,5*2)</t>
  </si>
  <si>
    <t xml:space="preserve">" V1+V2"           1,5*1,5*2</t>
  </si>
  <si>
    <t xml:space="preserve">" napojení "     1,2*1,2*2</t>
  </si>
  <si>
    <t xml:space="preserve">" zaprávky podkladu ŠD po vybour. ve stáv. komunikaci po DM UV 2x  (posun o 3-4m)"</t>
  </si>
  <si>
    <t xml:space="preserve">" (obrus = 0,) UV jsou v k-ci D  (plošně, vozovka úprava stáv. k-ce s novým obrusem)"</t>
  </si>
  <si>
    <t>1,0*1,0*2</t>
  </si>
  <si>
    <t>" - odpočet OP nových UV: V1+V2 "</t>
  </si>
  <si>
    <t>-(PI*(0,55/2)^2)*2</t>
  </si>
  <si>
    <t>"POZNÁMKA"</t>
  </si>
  <si>
    <t xml:space="preserve">" výměra překopů a zaprávek bude upřesněna při realizaci -dle skutečné trasy stávaj. přípojek" </t>
  </si>
  <si>
    <t>73</t>
  </si>
  <si>
    <t>566901261</t>
  </si>
  <si>
    <t>Vyspravení podkladu po překopech inženýrských sítí plochy přes 15 m2 obalovaným kamenivem ACP (OK) tl. 100 mm</t>
  </si>
  <si>
    <t>1925680548</t>
  </si>
  <si>
    <t xml:space="preserve">" zaprávky ACP po vybour. ve stáv. komunikaci po V1+V2+přípojkách UV a napojení 2x </t>
  </si>
  <si>
    <t xml:space="preserve">" přípojky "      (0,9+2*0,25)*(10,0-2*0,5*2)</t>
  </si>
  <si>
    <t xml:space="preserve">" V1+V2"           (1,5+2*0,25)*(1,5+2*0,25)*2</t>
  </si>
  <si>
    <t xml:space="preserve">" napojení "     (1,2+2*0,25)*(1,2+2*0,25)*2</t>
  </si>
  <si>
    <t>(1,0+2*0,25)*(1,0+2*0,25)*2</t>
  </si>
  <si>
    <t xml:space="preserve">" - odpočet OP UV:  V1+V2 "</t>
  </si>
  <si>
    <t>72</t>
  </si>
  <si>
    <t>566901272</t>
  </si>
  <si>
    <t>Vyspravení podkladu po překopech inženýrských sítí plochy přes 15 m2 směsí stmelenou cementem SC20/25 tl 150 mm</t>
  </si>
  <si>
    <t>-474743385</t>
  </si>
  <si>
    <t>74</t>
  </si>
  <si>
    <t>567122111</t>
  </si>
  <si>
    <t>Podklad ze směsi stmelené cementem SC C 8/10 (KSC I) tl 120 mm</t>
  </si>
  <si>
    <t>1876790123</t>
  </si>
  <si>
    <t xml:space="preserve">" V4/C-  k-ce park.ploch:  SC 8/10, tl. 120 mm"     160,0</t>
  </si>
  <si>
    <t>75</t>
  </si>
  <si>
    <t>569903311</t>
  </si>
  <si>
    <t>Zřízení zemních krajnic se zhutněním</t>
  </si>
  <si>
    <t>837015081</t>
  </si>
  <si>
    <t xml:space="preserve">" V 13/ zemní přísypávka za obruby "        25,0</t>
  </si>
  <si>
    <t>76</t>
  </si>
  <si>
    <t>573211111</t>
  </si>
  <si>
    <t>Postřik živičný spojovací z asfaltu v množství 0,60 kg/m2</t>
  </si>
  <si>
    <t>1754519925</t>
  </si>
  <si>
    <t>77</t>
  </si>
  <si>
    <t>573211112</t>
  </si>
  <si>
    <t>Postřik živičný spojovací z asfaltu v množství 0,70 kg/m2</t>
  </si>
  <si>
    <t>1298799699</t>
  </si>
  <si>
    <t xml:space="preserve">" V5/ D- k-ce asf. vozovky / úprava stáv. k-ce:  PS-A 0,70kg " </t>
  </si>
  <si>
    <t xml:space="preserve">" celoplošně "                           445,0</t>
  </si>
  <si>
    <t>78</t>
  </si>
  <si>
    <t>577144121</t>
  </si>
  <si>
    <t>Asfaltový beton vrstva obrusná ACO 11 (ABS) tř. I tl 50 mm š přes 3 m z nemodifikovaného asfaltu</t>
  </si>
  <si>
    <t>1057504964</t>
  </si>
  <si>
    <t xml:space="preserve">" V5/ D- k-ce asf. vozovky/úprava stáv.k-ce: obrus ACO11+ 50mm "  </t>
  </si>
  <si>
    <t xml:space="preserve">" celoplošně  "           445,0</t>
  </si>
  <si>
    <t>79</t>
  </si>
  <si>
    <t>596211112</t>
  </si>
  <si>
    <t>Kladení zámkové dlažby komunikací pro pěší ručně tl 60 mm skupiny A pl přes 100 do 300 m2</t>
  </si>
  <si>
    <t>1102135045</t>
  </si>
  <si>
    <t xml:space="preserve">" V cenách započteno i dodání  lože (drt 4-8, tl.do 50mm)+ materiál na výplň spár "</t>
  </si>
  <si>
    <t xml:space="preserve">" V2/ A- k-ce chodníku: ZD6, šedá "               193,0</t>
  </si>
  <si>
    <t xml:space="preserve">" V2/A-  k-ce chodník: ZD6, slepecká/ červená " 22,0</t>
  </si>
  <si>
    <t>80</t>
  </si>
  <si>
    <t>596211114</t>
  </si>
  <si>
    <t>Příplatek za kombinaci dvou barev u kladení betonových dlažeb komunikací pro pěší ručně tl 60 mm skupiny A</t>
  </si>
  <si>
    <t>-199240898</t>
  </si>
  <si>
    <t xml:space="preserve">" V2/A-  k-ce chodník: ZD6, slepecká/ červ. "    22,0</t>
  </si>
  <si>
    <t>81</t>
  </si>
  <si>
    <t>59245018</t>
  </si>
  <si>
    <t>dlažba tvar obdélník betonová 200x100x60mm přírodní</t>
  </si>
  <si>
    <t>-727663580</t>
  </si>
  <si>
    <t xml:space="preserve">" V2/A- k-ce chodníku: ZD6, šedá "     193,0*1,01</t>
  </si>
  <si>
    <t>82</t>
  </si>
  <si>
    <t>59245006</t>
  </si>
  <si>
    <t>dlažba tvar obdélník betonová pro nevidomé 200x100x60mm barevná</t>
  </si>
  <si>
    <t>463371431</t>
  </si>
  <si>
    <t xml:space="preserve">" V2/A-  k-ce chodník: ZD6, slepecká/ červená " </t>
  </si>
  <si>
    <t>22,0*1,03</t>
  </si>
  <si>
    <t>83</t>
  </si>
  <si>
    <t>596212212</t>
  </si>
  <si>
    <t>Kladení zámkové dlažby pozemních komunikací ručně tl 80 mm skupiny A pl přes 100 do 300 m2</t>
  </si>
  <si>
    <t>-526652640</t>
  </si>
  <si>
    <t xml:space="preserve">" V3/B-  k-ce sjezdu:  ZD8 šedá"                           39,0</t>
  </si>
  <si>
    <t xml:space="preserve">" V3/B-  k-ce sjezdu:  ZD8 červená slepecká "  4,0</t>
  </si>
  <si>
    <t xml:space="preserve">Mezisoučet        sjezdy</t>
  </si>
  <si>
    <t xml:space="preserve">" V4/C-  k-ce park.ploch:  ZD8 červená"          155,0</t>
  </si>
  <si>
    <t xml:space="preserve">" V4/C-  k-ce park.ploch:  ZD8 šedá (V10c)"        5,0</t>
  </si>
  <si>
    <t xml:space="preserve">Mezisoučet         parkov.stání</t>
  </si>
  <si>
    <t>84</t>
  </si>
  <si>
    <t>596212214</t>
  </si>
  <si>
    <t>Příplatek za kombinaci dvou barev u betonových dlažeb pozemních komunikací ručně tl 80 mm skupiny A</t>
  </si>
  <si>
    <t>-493696861</t>
  </si>
  <si>
    <t xml:space="preserve">" V3/B-  k-ce sjezdu:  ZD8 červená slepecká "    4,0</t>
  </si>
  <si>
    <t>85</t>
  </si>
  <si>
    <t>59245020</t>
  </si>
  <si>
    <t>dlažba tvar obdélník betonová 200x100x80mm přírodní</t>
  </si>
  <si>
    <t>-573043930</t>
  </si>
  <si>
    <t xml:space="preserve">" V3/B-  k-ce sjezdu:  ZD8 šedá"       39,0*1,03</t>
  </si>
  <si>
    <t xml:space="preserve">" V4/C-  k-ce park.ploch:  ZD8 šedá (V10c)"     5,0*1,03</t>
  </si>
  <si>
    <t>86</t>
  </si>
  <si>
    <t>59245226</t>
  </si>
  <si>
    <t>dlažba tvar obdélník betonová pro nevidomé 200x100x80mm barevná</t>
  </si>
  <si>
    <t>-1355069058</t>
  </si>
  <si>
    <t xml:space="preserve">" V3/B-  k-ce sjezdu:  ZD8 červená slepecká "  </t>
  </si>
  <si>
    <t>4,0*1,03</t>
  </si>
  <si>
    <t>87</t>
  </si>
  <si>
    <t>59245005</t>
  </si>
  <si>
    <t>dlažba tvar obdélník betonová 200x100x80mm barevná</t>
  </si>
  <si>
    <t>-2004285676</t>
  </si>
  <si>
    <t xml:space="preserve">" V4/C-  k-ce park.ploch:  ZD8 červená"    155,0*1,02</t>
  </si>
  <si>
    <t>Trubní vedení</t>
  </si>
  <si>
    <t>88</t>
  </si>
  <si>
    <t>831312193-015</t>
  </si>
  <si>
    <t xml:space="preserve">Příplatek k montáži PVC potrubí DN 150 za napojení dvou dříků trub pomocí manžety a montáže a dodávky potřebných tvarovek na napojení potrubí různých materiálů a různých DN  (přechod potrubí a manžeta v ceně)</t>
  </si>
  <si>
    <t>1612494639</t>
  </si>
  <si>
    <t>" přepojení na stávající přípojku "</t>
  </si>
  <si>
    <t xml:space="preserve">" výkr. -012  ul.vpusť:  PVC přípojky DN150/tabulka napojení  "</t>
  </si>
  <si>
    <t xml:space="preserve">" V1, 2,   (2x stáv.přípojka) "     2</t>
  </si>
  <si>
    <t>89</t>
  </si>
  <si>
    <t>871315231</t>
  </si>
  <si>
    <t>Kanalizační potrubí z tvrdého PVC jednovrstvé tuhost třídy SN10 DN 160</t>
  </si>
  <si>
    <t>-825440255</t>
  </si>
  <si>
    <t xml:space="preserve">" výkr. -012 uliční vpusti:  PVC přípojky DN150 (od 2 ks UV /celk. 10 m  posun UV , výkr. Situace: V1+V2)"  </t>
  </si>
  <si>
    <t xml:space="preserve">" odhad "             2*(4,0+1,0)</t>
  </si>
  <si>
    <t xml:space="preserve">" výměra bude upřesněna při realizaci -dle skutečné trasy stávaj. přípojek " </t>
  </si>
  <si>
    <t>90</t>
  </si>
  <si>
    <t>877315211</t>
  </si>
  <si>
    <t>Montáž tvarovek z tvrdého PVC-systém KG nebo z polypropylenu-systém KG 2000 jednoosé DN 160</t>
  </si>
  <si>
    <t>-1135962957</t>
  </si>
  <si>
    <t>91</t>
  </si>
  <si>
    <t>28611360</t>
  </si>
  <si>
    <t>koleno kanalizace PVC KG 160x30°</t>
  </si>
  <si>
    <t>-1602093611</t>
  </si>
  <si>
    <t>92</t>
  </si>
  <si>
    <t>890211811</t>
  </si>
  <si>
    <t>Bourání šachet z prostého betonu ručně obestavěného prostoru do 1,5 m3</t>
  </si>
  <si>
    <t>-1122451476</t>
  </si>
  <si>
    <t xml:space="preserve">" PÚ 25/  DM ul. vpustí  2 ks  (vpust dle výkr. -012) +výkr. Situace / část 1 ul. Žitná "</t>
  </si>
  <si>
    <t xml:space="preserve">"  DM stáv. UV výměna za novou (s přepojením na stáv.přípojku), vpusť   V1+V2 "</t>
  </si>
  <si>
    <t xml:space="preserve">" obestav.prostor UV "            (PI*(0,55/2)^2*1,5 )*2</t>
  </si>
  <si>
    <t xml:space="preserve">" DM ručně  (výměna UV= nepoškodit stávaj. přípojku ) "</t>
  </si>
  <si>
    <t>93</t>
  </si>
  <si>
    <t>892312121</t>
  </si>
  <si>
    <t>Tlaková zkouška vzduchem potrubí DN 150 těsnícím vakem ucpávkovým</t>
  </si>
  <si>
    <t>úsek</t>
  </si>
  <si>
    <t>-970971408</t>
  </si>
  <si>
    <t xml:space="preserve">" výkr. -012, přípojky UV -tabulka napojení "     2</t>
  </si>
  <si>
    <t>94</t>
  </si>
  <si>
    <t>895941301</t>
  </si>
  <si>
    <t>Osazení vpusti uliční DN 450 z betonových dílců dno s výtokem</t>
  </si>
  <si>
    <t>1870325537</t>
  </si>
  <si>
    <t xml:space="preserve">" výkr. - 012, uliční vpusti:  (celk. 2ks UV) "         </t>
  </si>
  <si>
    <t xml:space="preserve">"  V 1+2 "                     2</t>
  </si>
  <si>
    <t>95</t>
  </si>
  <si>
    <t>59223854</t>
  </si>
  <si>
    <t>skruž pro uliční vpusť s výtokovým otvorem PVC betonová 450x350x50mm</t>
  </si>
  <si>
    <t>-541388661</t>
  </si>
  <si>
    <t>96</t>
  </si>
  <si>
    <t>895941314</t>
  </si>
  <si>
    <t>Osazení vpusti uliční DN 450 z betonových dílců skruž horní 570 mm</t>
  </si>
  <si>
    <t>1751250430</t>
  </si>
  <si>
    <t>97</t>
  </si>
  <si>
    <t>59223858</t>
  </si>
  <si>
    <t>skruž pro uliční vpusť horní betonová 450x570x50mm</t>
  </si>
  <si>
    <t>1909265588</t>
  </si>
  <si>
    <t>98</t>
  </si>
  <si>
    <t>899202211</t>
  </si>
  <si>
    <t>Demontáž mříží litinových včetně rámů hmotnosti přes 50 do 100 kg</t>
  </si>
  <si>
    <t>-2023228570</t>
  </si>
  <si>
    <t xml:space="preserve">" PÚ 25/  DM ul. vpustí  2 ks (výměna V1+V2) /mříže "   2</t>
  </si>
  <si>
    <t>99</t>
  </si>
  <si>
    <t>899204112</t>
  </si>
  <si>
    <t>Osazení mříží litinových včetně rámů a košů na bahno pro třídu zatížení D400, E600</t>
  </si>
  <si>
    <t>-705020923</t>
  </si>
  <si>
    <t>100</t>
  </si>
  <si>
    <t>55242320</t>
  </si>
  <si>
    <t>mříž vtoková litinová plochá 500x500mm</t>
  </si>
  <si>
    <t>-1137622816</t>
  </si>
  <si>
    <t>101</t>
  </si>
  <si>
    <t>59223871</t>
  </si>
  <si>
    <t>koš vysoký pro uliční vpusti žárově Pz plech pro rám 500/500mm</t>
  </si>
  <si>
    <t>-1859119542</t>
  </si>
  <si>
    <t>102</t>
  </si>
  <si>
    <t>899231111</t>
  </si>
  <si>
    <t>Výšková úprava uličního vstupu nebo vpusti do 200 mm zvýšením mříže</t>
  </si>
  <si>
    <t>-791283819</t>
  </si>
  <si>
    <t xml:space="preserve">" V 14/úprava poklopů IS:  mříže UV "   2</t>
  </si>
  <si>
    <t>103</t>
  </si>
  <si>
    <t>899331111</t>
  </si>
  <si>
    <t>Výšková úprava uličního vstupu nebo vpusti do 200 mm zvýšením poklopu</t>
  </si>
  <si>
    <t>-1799430773</t>
  </si>
  <si>
    <t xml:space="preserve">" V 14/úprava poklopů IS:  kanal. poklopy "   3</t>
  </si>
  <si>
    <t>104</t>
  </si>
  <si>
    <t>899431111</t>
  </si>
  <si>
    <t>Výšková úprava uličního vstupu nebo vpusti do 200 mm zvýšením krycího hrnce, šoupěte nebo hydrantu</t>
  </si>
  <si>
    <t>-1525463750</t>
  </si>
  <si>
    <t xml:space="preserve">" V 14/úprava poklopů IS:  vodovod. poklopy "   3</t>
  </si>
  <si>
    <t>Ostatní konstrukce a práce-bourání</t>
  </si>
  <si>
    <t>105</t>
  </si>
  <si>
    <t>914111111</t>
  </si>
  <si>
    <t>Montáž svislé dopravní značky do velikosti 1 m2 objímkami na sloupek nebo konzolu</t>
  </si>
  <si>
    <t>1665835338</t>
  </si>
  <si>
    <t xml:space="preserve">" výkr. -001  Situace ul. Žitná "</t>
  </si>
  <si>
    <t xml:space="preserve">"  +výkr. -009 DZ / SDZ:  cedule "</t>
  </si>
  <si>
    <t xml:space="preserve">" nové "              1+2+2</t>
  </si>
  <si>
    <t xml:space="preserve">Mezisoučet         nové    </t>
  </si>
  <si>
    <t xml:space="preserve">" posunuté /stávající: cedule "   3</t>
  </si>
  <si>
    <t xml:space="preserve">" - odpočet stáv.posunut. přes 1m2 (2*IZ8a,  2*IZ8b, vel.1000x1500mm)"  -2</t>
  </si>
  <si>
    <t xml:space="preserve">Mezisoučet    stávající</t>
  </si>
  <si>
    <t>106</t>
  </si>
  <si>
    <t>40445620</t>
  </si>
  <si>
    <t>zákazové, příkazové dopravní značky B1-B34, C1-15 700mm</t>
  </si>
  <si>
    <t>1281382047</t>
  </si>
  <si>
    <t xml:space="preserve">" výkr. -009 DZ / SDZ:   nové "</t>
  </si>
  <si>
    <t xml:space="preserve">" cedule  B2  "                          1</t>
  </si>
  <si>
    <t>107</t>
  </si>
  <si>
    <t>40445621</t>
  </si>
  <si>
    <t>informativní značky provozní IP1-IP3, IP4b-IP7, IP10a, b 500x500mm</t>
  </si>
  <si>
    <t>-2144634508</t>
  </si>
  <si>
    <t xml:space="preserve">" cedule  IP4b  "                          1</t>
  </si>
  <si>
    <t>108</t>
  </si>
  <si>
    <t>40445650</t>
  </si>
  <si>
    <t>dodatkové tabulky E7, E12, E13 500x300mm</t>
  </si>
  <si>
    <t>1539625300</t>
  </si>
  <si>
    <t xml:space="preserve">" cedule  E12b +E12a "               1+1</t>
  </si>
  <si>
    <t>109</t>
  </si>
  <si>
    <t>40445625</t>
  </si>
  <si>
    <t>informativní značky provozní IP8, IP9, IP11-IP13 500x700mm</t>
  </si>
  <si>
    <t>-509499773</t>
  </si>
  <si>
    <t xml:space="preserve">" cedule  IP12 vč.symbolu O1 "         1</t>
  </si>
  <si>
    <t>110</t>
  </si>
  <si>
    <t>914111121</t>
  </si>
  <si>
    <t>Montáž svislé dopravní značky do velikosti 2 m2 objímkami na sloupek nebo konzolu</t>
  </si>
  <si>
    <t>-1793049384</t>
  </si>
  <si>
    <t xml:space="preserve"> " výkr. -001  Situace ul. Žitná"</t>
  </si>
  <si>
    <t xml:space="preserve">" výkr. -009 DZ / SDZ:  cedule "</t>
  </si>
  <si>
    <t xml:space="preserve">" stávající posunuté  přes 1m2 (2*IZ8a,  2*IZ8b, vel.1000x1500mm) " 2</t>
  </si>
  <si>
    <t>111</t>
  </si>
  <si>
    <t>914511112</t>
  </si>
  <si>
    <t>Montáž sloupku dopravních značek délky do 3,5 m s betonovým základem a patkou D 60 mm</t>
  </si>
  <si>
    <t>-1201368098</t>
  </si>
  <si>
    <t xml:space="preserve">"+ výkr. -009 DZ / SDZ:  sloupky "</t>
  </si>
  <si>
    <t xml:space="preserve">" nové "                                                 3</t>
  </si>
  <si>
    <t xml:space="preserve">" posunuté /stávající: sloupky "  3</t>
  </si>
  <si>
    <t>112</t>
  </si>
  <si>
    <t>40445235</t>
  </si>
  <si>
    <t>sloupek pro dopravní značku Al D 60mm v 3,5m</t>
  </si>
  <si>
    <t>311876307</t>
  </si>
  <si>
    <t>113</t>
  </si>
  <si>
    <t>915221122</t>
  </si>
  <si>
    <t>Vodorovné dopravní značení vodící čáry přerušované š 250 mm retroreflexní bílý plast</t>
  </si>
  <si>
    <t>-258362022</t>
  </si>
  <si>
    <t xml:space="preserve">" výkr. -009/ výpis VDZ  +  výkr. Situace 001 / ul. Žitná"</t>
  </si>
  <si>
    <t xml:space="preserve">" V10d (0,5/0,5/0,25) "        25,0</t>
  </si>
  <si>
    <t>114</t>
  </si>
  <si>
    <t>915231112</t>
  </si>
  <si>
    <t>Vodorovné dopravní značení přechody pro chodce, šipky, symboly retroreflexní bílý plast</t>
  </si>
  <si>
    <t>-189582531</t>
  </si>
  <si>
    <t xml:space="preserve">" V10f  symbol pro O1,  1 ks "       1*(1,0*1,5)/2</t>
  </si>
  <si>
    <t>115</t>
  </si>
  <si>
    <t>915231116</t>
  </si>
  <si>
    <t>Vodorovné dopravní značení přechody pro chodce, šipky, symboly retroreflexní žlutý plast</t>
  </si>
  <si>
    <t>-571319156</t>
  </si>
  <si>
    <t>" 2*V12a = VDZ žlutá : klikatá čára 33mb"</t>
  </si>
  <si>
    <t>33*0,125</t>
  </si>
  <si>
    <t>116</t>
  </si>
  <si>
    <t>915611111</t>
  </si>
  <si>
    <t>Předznačení vodorovného liniového značení</t>
  </si>
  <si>
    <t>-1348692877</t>
  </si>
  <si>
    <t>117</t>
  </si>
  <si>
    <t>915621111</t>
  </si>
  <si>
    <t>Předznačení vodorovného plošného značení</t>
  </si>
  <si>
    <t>-689465570</t>
  </si>
  <si>
    <t>118</t>
  </si>
  <si>
    <t>916111123-20</t>
  </si>
  <si>
    <t xml:space="preserve">Osazení obruby z drobných kostek s boční opěrou do lože z betonu prostého  tř.C16/20</t>
  </si>
  <si>
    <t>1863146912</t>
  </si>
  <si>
    <t xml:space="preserve">" V11 / přídlažba: 1-řádek kostky DŽK (vzor.řez)"    130,0</t>
  </si>
  <si>
    <t>119</t>
  </si>
  <si>
    <t>58381007</t>
  </si>
  <si>
    <t>kostka štípaná dlažební žula drobná 8/10</t>
  </si>
  <si>
    <t>525337808</t>
  </si>
  <si>
    <t xml:space="preserve">" V11 / přídlažba: 1-řádek kostky DŽK  130,0mb "</t>
  </si>
  <si>
    <t>1*130*0,10*1,02</t>
  </si>
  <si>
    <t xml:space="preserve">" - odpočet  využití stáv. kostek z demolic /15mb 1-řádek DŽK, viz. Položky čištění kostek"</t>
  </si>
  <si>
    <t>" Manipulace viz. pol.997221151 -Vorov.doprava suti kolečkem..."</t>
  </si>
  <si>
    <t>-0,80*(15,0*0,10)</t>
  </si>
  <si>
    <t>120</t>
  </si>
  <si>
    <t>916131213-20</t>
  </si>
  <si>
    <t xml:space="preserve">Osazení silničního obrubníku betonového stojatého s boční opěrou do lože z betonu prostého  tř.C16/20</t>
  </si>
  <si>
    <t>-476522136</t>
  </si>
  <si>
    <t xml:space="preserve">" V7/silnič. obrubník beton. 150/250/1000 "                 130,0</t>
  </si>
  <si>
    <t xml:space="preserve">" V8/ nájezd.obrubník bet. 150/150/1000"                      55,0</t>
  </si>
  <si>
    <t xml:space="preserve">" V9/přechod.obr. bet. 250-150/150/1000, L+P"     (18+19)*1,0</t>
  </si>
  <si>
    <t>121</t>
  </si>
  <si>
    <t>59217031</t>
  </si>
  <si>
    <t>obrubník betonový silniční 1000x150x250mm</t>
  </si>
  <si>
    <t>-1075608582</t>
  </si>
  <si>
    <t xml:space="preserve">" V7/silnič. obrubník beton. 150/250/1000"     130,0*1,01</t>
  </si>
  <si>
    <t>122</t>
  </si>
  <si>
    <t>59217029</t>
  </si>
  <si>
    <t>obrubník betonový silniční nájezdový 1000x150x150mm</t>
  </si>
  <si>
    <t>423228305</t>
  </si>
  <si>
    <t xml:space="preserve">" V8/ nájezd.obrubník bet. 150/150/1000 "   55,0*1,01</t>
  </si>
  <si>
    <t>123</t>
  </si>
  <si>
    <t>59217030</t>
  </si>
  <si>
    <t>obrubník betonový silniční přechodový 1000x150x150-250mm</t>
  </si>
  <si>
    <t>-360235833</t>
  </si>
  <si>
    <t xml:space="preserve">" V9/přechod.obr. bet. 250-150/150/1000, L+P"     (18+19)*1,0*1,01</t>
  </si>
  <si>
    <t>124</t>
  </si>
  <si>
    <t>916231213</t>
  </si>
  <si>
    <t>Osazení chodníkového obrubníku betonového stojatého s boční opěrou do lože z betonu prostého</t>
  </si>
  <si>
    <t>1589056333</t>
  </si>
  <si>
    <t xml:space="preserve">" V10/ chodník. obrubník bet. 100/250/1000 "    162,0</t>
  </si>
  <si>
    <t>125</t>
  </si>
  <si>
    <t>59217017</t>
  </si>
  <si>
    <t>obrubník betonový chodníkový 1000x100x250mm</t>
  </si>
  <si>
    <t>1919774382</t>
  </si>
  <si>
    <t xml:space="preserve">" V10/chodník. obrubník beton. 100/250/1000"  </t>
  </si>
  <si>
    <t>160,0*1,01</t>
  </si>
  <si>
    <t>126</t>
  </si>
  <si>
    <t>916231291</t>
  </si>
  <si>
    <t>Příplatek za řezání obrubníků při osazování do oblouku o poloměru do 1m</t>
  </si>
  <si>
    <t>-875536502</t>
  </si>
  <si>
    <t xml:space="preserve">" výkr. Situace:   oblouk  R 0,5...2x "               ((PI*2*0,5)/4)*2</t>
  </si>
  <si>
    <t xml:space="preserve">" výkr. Situace:   oblouk  R 1,0...5x "               ((PI*2*1,0)/4)*5</t>
  </si>
  <si>
    <t>127</t>
  </si>
  <si>
    <t>916231292</t>
  </si>
  <si>
    <t>Příplatek za řezání obrubníků při osazování do oblouku o poloměru do 2,5m</t>
  </si>
  <si>
    <t>1332274050</t>
  </si>
  <si>
    <t xml:space="preserve">" výkr. Situace:   oblouk  R 1,5...1x "                     ((PI*2*1,5)/4)*1</t>
  </si>
  <si>
    <t xml:space="preserve">" výkr. Situace:   oblouk  R 2,0...1x "                     ((PI*2*2,0)/4)*1</t>
  </si>
  <si>
    <t>128</t>
  </si>
  <si>
    <t>916231292-01</t>
  </si>
  <si>
    <t>Příplatek za řezání obrubníků při osazování do oblouku o poloměru přes 2,5m</t>
  </si>
  <si>
    <t>375991097</t>
  </si>
  <si>
    <t xml:space="preserve">" výkr. Situace:   oblouk  R 3,0...2x "                   ((PI*2*3,0)/4)*2</t>
  </si>
  <si>
    <t xml:space="preserve">" výkr. Situace:   oblouk  R 4,0...1x "                 6,0</t>
  </si>
  <si>
    <t xml:space="preserve">" výkr. Situace:   oblouk  R 5,0...1x "                   8,0</t>
  </si>
  <si>
    <t xml:space="preserve">" výkr. Situace:   oblouk  R 6,0...3x "                    9,5+8,0+9,5</t>
  </si>
  <si>
    <t>129</t>
  </si>
  <si>
    <t>916231293-11</t>
  </si>
  <si>
    <t xml:space="preserve">Příplatek za osazení obloukového obrubníku, řezaného pod úhlem na sraz,  vč.vyplnění a začištění spár s dodávkou materiálu MC</t>
  </si>
  <si>
    <t>1872965536</t>
  </si>
  <si>
    <t>130</t>
  </si>
  <si>
    <t>919111113</t>
  </si>
  <si>
    <t>Řezání dilatačních spár š 4 mm hl přes 80 do 90 mm příčných nebo podélných v čerstvém CB krytu</t>
  </si>
  <si>
    <t>-257836395</t>
  </si>
  <si>
    <t xml:space="preserve">" V4/C-  k-ce park.ploch:  SC 8/10, tl. 120 mm     160,0 m2 "</t>
  </si>
  <si>
    <t xml:space="preserve">" výkr.  Situace / parkoviště :  dilatace KSC "</t>
  </si>
  <si>
    <t>5,5*(3,75+2,9*4+3,15)/6,0</t>
  </si>
  <si>
    <t>5,5*(3,15+2,9*1+3,15)/6,0</t>
  </si>
  <si>
    <t>131</t>
  </si>
  <si>
    <t>919732211</t>
  </si>
  <si>
    <t>Styčná spára napojení nového živičného povrchu na stávající za tepla š 15 mm hl 25 mm s prořezáním</t>
  </si>
  <si>
    <t>-757040229</t>
  </si>
  <si>
    <t xml:space="preserve">" PÚ 22+  V15 / ošetření zarovn.řezů asf.zálivkou "    35,0</t>
  </si>
  <si>
    <t>132</t>
  </si>
  <si>
    <t>919735111</t>
  </si>
  <si>
    <t>Řezání stávajícího živičného krytu hl do 50 mm</t>
  </si>
  <si>
    <t>-2021456154</t>
  </si>
  <si>
    <t xml:space="preserve">" PÚ 22/ zarov. řez do 0,05m "   15,0</t>
  </si>
  <si>
    <t>" pro odfrézov. pruhu obrusu vozovky, k-ce D (pro ACO 50mm)"</t>
  </si>
  <si>
    <t>133</t>
  </si>
  <si>
    <t>919735112</t>
  </si>
  <si>
    <t>Řezání stávajícího živičného krytu hl přes 50 do 100 mm</t>
  </si>
  <si>
    <t>472574151</t>
  </si>
  <si>
    <t>" zařezání ACP ve stáv. komunikaci (k-ce D)po V1+V2+přípojkách UV a napojení 2x "</t>
  </si>
  <si>
    <t xml:space="preserve">" přípojky "      2*(10,0-2*0,5*2)</t>
  </si>
  <si>
    <t xml:space="preserve">" V1+V2"           (4*(1,5+2*0,25)-(0,9+2*0,25))*2</t>
  </si>
  <si>
    <t xml:space="preserve">" napojení "     (4*(1,2+2*0,25)-(0,9+2*0,25))*2</t>
  </si>
  <si>
    <t xml:space="preserve">" zařezání  ACO pro vybour. ve stáv. komunikaci (k-ceD) pro DM UV 2x  (posun o 3-4m)"</t>
  </si>
  <si>
    <t>4*(1,0+2*0,25)*2</t>
  </si>
  <si>
    <t>134</t>
  </si>
  <si>
    <t>938908411</t>
  </si>
  <si>
    <t>Čištění vozovek splachováním vodou</t>
  </si>
  <si>
    <t>-1409284215</t>
  </si>
  <si>
    <t xml:space="preserve">" dočištění po odfrézování (pod.1  spoj.postřik)"</t>
  </si>
  <si>
    <t xml:space="preserve">" V5/ D- k-ce asf. vozovky (úprava st. k-ce)  celoplošně"    445,0</t>
  </si>
  <si>
    <t>135</t>
  </si>
  <si>
    <t>938909311</t>
  </si>
  <si>
    <t>Čištění vozovek metením strojně podkladu nebo krytu betonového nebo živičného</t>
  </si>
  <si>
    <t>384564305</t>
  </si>
  <si>
    <t>136</t>
  </si>
  <si>
    <t>966006132</t>
  </si>
  <si>
    <t>Odstranění značek dopravních nebo orientačních se sloupky s betonovými patkami</t>
  </si>
  <si>
    <t>-2007510886</t>
  </si>
  <si>
    <t xml:space="preserve">" výkr. -001  Situace ul. Žitná"</t>
  </si>
  <si>
    <t xml:space="preserve">" +výkr. -009 DZ / posun SDZ:   sloupky "      3</t>
  </si>
  <si>
    <t>137</t>
  </si>
  <si>
    <t>966006211</t>
  </si>
  <si>
    <t>Odstranění svislých dopravních značek ze sloupů, sloupků nebo konzol</t>
  </si>
  <si>
    <t>-1322106321</t>
  </si>
  <si>
    <t xml:space="preserve">" výkr. -009 DZ / posun SDZ:  cedule "        3</t>
  </si>
  <si>
    <t>138</t>
  </si>
  <si>
    <t>979071122</t>
  </si>
  <si>
    <t>Očištění dlažebních kostek drobných s původním spárováním živičnou směsí nebo MC</t>
  </si>
  <si>
    <t>1006699684</t>
  </si>
  <si>
    <t xml:space="preserve">" DM  kostky DŽK= zpět. využití ( do přídlažby obrub)"</t>
  </si>
  <si>
    <t xml:space="preserve">" PÚ 21/ DM siln.přídlažba -1 řádek kostky DŽK "  15,0*0,10</t>
  </si>
  <si>
    <t>997</t>
  </si>
  <si>
    <t>Přesun sutě</t>
  </si>
  <si>
    <t>139</t>
  </si>
  <si>
    <t>997221151</t>
  </si>
  <si>
    <t>Vodorovná doprava suti z kusových materiálů stavebním kolečkem do 50 m</t>
  </si>
  <si>
    <t>-1258146620</t>
  </si>
  <si>
    <t>" manipulace mater. pro zpět.využití (přesun hmot s nalož. a složením) "</t>
  </si>
  <si>
    <t xml:space="preserve">" 1) odvoz na místo pro očištění z lože: "   </t>
  </si>
  <si>
    <t xml:space="preserve">"  DM přídlažby kostek DŽK  (z DM 1-řádku 15mbm2) zpětně použít na přídlažbu obrub"</t>
  </si>
  <si>
    <t>(0,10*15,0*0,222)*1,10</t>
  </si>
  <si>
    <t xml:space="preserve">Mezisoučet  1          vybour. Materiál KUSOVÝ na deponie pro očištění</t>
  </si>
  <si>
    <t>" 2) rozvoz po očištění na místa dle nové dispozice "</t>
  </si>
  <si>
    <t xml:space="preserve">"  očištěné kostky DŽK zpětně použít pro nový 1-řádek (130 mb  potřeba)"</t>
  </si>
  <si>
    <t xml:space="preserve">"  cca 80%  použitelných "        0,80*(0,10*15,0*0,222)</t>
  </si>
  <si>
    <t xml:space="preserve">Mezisoučet  2          vybour. Materiál KUSOVÝ zpětný rozvoz</t>
  </si>
  <si>
    <t>140</t>
  </si>
  <si>
    <t>997221551</t>
  </si>
  <si>
    <t>Vodorovná doprava suti ze sypkých materiálů do 1 km</t>
  </si>
  <si>
    <t>1943881911</t>
  </si>
  <si>
    <t>141</t>
  </si>
  <si>
    <t>997221559</t>
  </si>
  <si>
    <t>Příplatek ZKD 1 km u vodorovné dopravy suti ze sypkých materiálů</t>
  </si>
  <si>
    <t>-1908701851</t>
  </si>
  <si>
    <t>142</t>
  </si>
  <si>
    <t>997221561</t>
  </si>
  <si>
    <t>Vodorovná doprava suti z kusových materiálů do 1 km</t>
  </si>
  <si>
    <t>47991902</t>
  </si>
  <si>
    <t>143</t>
  </si>
  <si>
    <t>997221569</t>
  </si>
  <si>
    <t>Příplatek ZKD 1 km u vodorovné dopravy suti z kusových materiálů</t>
  </si>
  <si>
    <t>788579481</t>
  </si>
  <si>
    <t>144</t>
  </si>
  <si>
    <t>997221571</t>
  </si>
  <si>
    <t>Vodorovná doprava vybouraných hmot do 1 km</t>
  </si>
  <si>
    <t>1776435305</t>
  </si>
  <si>
    <t>145</t>
  </si>
  <si>
    <t>997221579</t>
  </si>
  <si>
    <t>Příplatek ZKD 1 km u vodorovné dopravy vybouraných hmot</t>
  </si>
  <si>
    <t>522275347</t>
  </si>
  <si>
    <t>146</t>
  </si>
  <si>
    <t>99722161-01</t>
  </si>
  <si>
    <t xml:space="preserve">Nakládání suti z kusových materiálů  na dopravní prostředky pro vodorovnou dopravu</t>
  </si>
  <si>
    <t>1793884602</t>
  </si>
  <si>
    <t>147</t>
  </si>
  <si>
    <t>997221611-02</t>
  </si>
  <si>
    <t>Technická úprava betonu na suťovou kusovost (max.500x500mm) pro skládku</t>
  </si>
  <si>
    <t>-2140253253</t>
  </si>
  <si>
    <t>" poplatek za bet. suť do 0,5m kusů "</t>
  </si>
  <si>
    <t xml:space="preserve">" obrubníky stojaté celk. "              265*0,205</t>
  </si>
  <si>
    <t xml:space="preserve">" beton skruží  zruš.UV /odd.8 HSV:  0,713 m3  OP "</t>
  </si>
  <si>
    <t>0,713*1,76</t>
  </si>
  <si>
    <t>148</t>
  </si>
  <si>
    <t>997221861</t>
  </si>
  <si>
    <t>Poplatek za uložení stavebního odpadu na recyklační skládce (skládkovné) z prostého betonu pod kódem 17 01 01</t>
  </si>
  <si>
    <t>-1435340270</t>
  </si>
  <si>
    <t xml:space="preserve">" obrubníky stojaté celk. "               265*0,205</t>
  </si>
  <si>
    <t xml:space="preserve">" dlaždice 30/30 "        (3+123)*0,095*1,10</t>
  </si>
  <si>
    <t xml:space="preserve">" dlažba ZD8 "                 63,0*0,180*1,10</t>
  </si>
  <si>
    <t xml:space="preserve">" rozbité kostky 20% z přídlažby 15m"      0,20*(0,10*15,0*0,222)</t>
  </si>
  <si>
    <t xml:space="preserve">" bour. beton (patky DM SDZ  3 ks sloupků) odd.9 HSV "</t>
  </si>
  <si>
    <t>3*(0,082-0,004-0,0025)</t>
  </si>
  <si>
    <t>" beton, kamenina (navrtávky stok, šachet, UV) odd.8 HSV (-mimo mříže a OP UV) "</t>
  </si>
  <si>
    <t>1,455-(2*0,058+0,713*1,76)</t>
  </si>
  <si>
    <t>151</t>
  </si>
  <si>
    <t>99722187-01</t>
  </si>
  <si>
    <t xml:space="preserve">DODAVATEL NACENÍ částkou 1 Kč (bez DPH) /t  -  Poplatek za uložení stavebního odpadu - skládka investora</t>
  </si>
  <si>
    <t>-1053841649</t>
  </si>
  <si>
    <t>" POZNÁMKA"</t>
  </si>
  <si>
    <t xml:space="preserve">" Položka je určena pro vyčíslení sutě a hmot" </t>
  </si>
  <si>
    <t xml:space="preserve">" na sklád. investora nebo správce komunikace /bez poplatku " </t>
  </si>
  <si>
    <t xml:space="preserve">" bilance tonáže z této položky je pak použita pro odvozy sutí  "</t>
  </si>
  <si>
    <t xml:space="preserve">"  a hmot na určené místo investorem "</t>
  </si>
  <si>
    <t>" OCEL -sklad investora(správce) případně sběrna (dle stavu materiálů)"</t>
  </si>
  <si>
    <t xml:space="preserve">" zruš. UV:  mříže s rámem 2 ks "    2*0,058</t>
  </si>
  <si>
    <t xml:space="preserve">Mezisoučet  SKLAD HMOT OCEL investora</t>
  </si>
  <si>
    <t>150</t>
  </si>
  <si>
    <t>997221873</t>
  </si>
  <si>
    <t>Poplatek za uložení stavebního odpadu na recyklační skládce (skládkovné) zeminy a kamení zatříděného do Katalogu odpadů pod kódem 17 05 04</t>
  </si>
  <si>
    <t>534600947</t>
  </si>
  <si>
    <t>149</t>
  </si>
  <si>
    <t>997221875</t>
  </si>
  <si>
    <t>Poplatek za uložení stavebního odpadu na recyklační skládce (skládkovné) asfaltového bez obsahu dehtu zatříděného do Katalogu odpadů pod kódem 17 03 02</t>
  </si>
  <si>
    <t>-1907668917</t>
  </si>
  <si>
    <t xml:space="preserve">" bour. asfalt/překopy:  tl. 0,10m 29,48 m2"       29,48*0,220</t>
  </si>
  <si>
    <t xml:space="preserve">" fréz. asfalt:  tl. 0,05m, plošně  445 m2"            445*0,115</t>
  </si>
  <si>
    <t xml:space="preserve">" fréz. asfalt:  tl. 0,10m, lokálně   70 m2"              70,0*0,230</t>
  </si>
  <si>
    <t>998</t>
  </si>
  <si>
    <t>Přesun hmot</t>
  </si>
  <si>
    <t>152</t>
  </si>
  <si>
    <t>998223011</t>
  </si>
  <si>
    <t>Přesun hmot pro pozemní komunikace s krytem dlážděným</t>
  </si>
  <si>
    <t>989700510</t>
  </si>
  <si>
    <t>PSV</t>
  </si>
  <si>
    <t>Práce a dodávky PSV</t>
  </si>
  <si>
    <t>711</t>
  </si>
  <si>
    <t>Izolace proti vodě, vlhkosti a plynům</t>
  </si>
  <si>
    <t>153</t>
  </si>
  <si>
    <t>711161212</t>
  </si>
  <si>
    <t>Izolace proti zemní vlhkosti nopovou fólií svislá, nopek v 8,0 mm, tl do 0,6 mm</t>
  </si>
  <si>
    <t>-1854815442</t>
  </si>
  <si>
    <t xml:space="preserve">" výkr. Situace:  nároží u RD č.p. 25/10 :  nopová folie  podél objektu "</t>
  </si>
  <si>
    <t xml:space="preserve">" V 16/ nopová folie š.1,0m "      5,0*1,0</t>
  </si>
  <si>
    <t>154</t>
  </si>
  <si>
    <t>711161384</t>
  </si>
  <si>
    <t>Izolace proti zemní vlhkosti nopovou fólií ukončení provětrávací lištou</t>
  </si>
  <si>
    <t>-1411614695</t>
  </si>
  <si>
    <t xml:space="preserve">" V 16/ nopová folie, lišta"       5,0</t>
  </si>
  <si>
    <t>155</t>
  </si>
  <si>
    <t>998711101</t>
  </si>
  <si>
    <t>Přesun hmot tonážní pro izolace proti vodě, vlhkosti a plynům v objektech v do 6 m</t>
  </si>
  <si>
    <t>1314805140</t>
  </si>
  <si>
    <t>Práce a dodávky M</t>
  </si>
  <si>
    <t>46-M</t>
  </si>
  <si>
    <t>Zemní práce při extr.mont.pracích</t>
  </si>
  <si>
    <t>156</t>
  </si>
  <si>
    <t>460791114s001</t>
  </si>
  <si>
    <t>Kabelová chránička stávaj. kabelů. - elektroinstalační dělená (chránička) D 100/110mm, tuhá HDPE trubka - komplet vč. všech dodávek a zemních prací (výkop od pláně komunik.), ŠD zásypy pod komunikace, odvoz přebytku výkopů do 5 km a poplatku za skládku</t>
  </si>
  <si>
    <t>696772677</t>
  </si>
  <si>
    <t xml:space="preserve">" V 17/ kabelová chránička stávaj. kabelů:  dělená plast.tuhá D110, vč. všech zemních prací , příplatků, odvozů apod."</t>
  </si>
  <si>
    <t xml:space="preserve">" mb budou čerpány dle realizace , pro rozpočet předběžný odhad 60mb"          60</t>
  </si>
  <si>
    <t>IO.1.2 - Žitná (úsek mezi ul. Komenského a ul. Masarykova)</t>
  </si>
  <si>
    <t xml:space="preserve">    57 -  Kryty pozemních komunikací letišť a ploch z kameniva nebo živičné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</si>
  <si>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</si>
  <si>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</si>
  <si>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</si>
  <si>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>SAN - Případná lokální sanace komunikace - účtováno dle skutečnosti (předpoklad 30%)</t>
  </si>
  <si>
    <t>113154513</t>
  </si>
  <si>
    <t>Frézování živičného krytu tl 50 mm pruh š do 0,5 m pl do 500 m2</t>
  </si>
  <si>
    <t>-1130804440</t>
  </si>
  <si>
    <t>116*8</t>
  </si>
  <si>
    <t>023403000</t>
  </si>
  <si>
    <t>Strojní čištění komunikace po fréze</t>
  </si>
  <si>
    <t>soubor</t>
  </si>
  <si>
    <t>1024</t>
  </si>
  <si>
    <t>-1874266090</t>
  </si>
  <si>
    <t xml:space="preserve"> Kryty pozemních komunikací letišť a ploch z kameniva nebo živičné</t>
  </si>
  <si>
    <t>572531132</t>
  </si>
  <si>
    <t>Oprava trhlin asfaltovou sanační hmotou š přes 40 do 50 mm</t>
  </si>
  <si>
    <t>446138635</t>
  </si>
  <si>
    <t>P</t>
  </si>
  <si>
    <t>Poznámka k položce:_x000d_
předpoklad</t>
  </si>
  <si>
    <t>573211109</t>
  </si>
  <si>
    <t>Postřik spojovací PS bez posypu kamenivem z asfaltu silničního, v množství 0,50 kg/m2</t>
  </si>
  <si>
    <t>-916948854</t>
  </si>
  <si>
    <t>577135112</t>
  </si>
  <si>
    <t>Asfaltový beton vrstva ložní ACL 16 (ABH) tl 40 mm š do 3 m z nemodifikovaného asfaltu</t>
  </si>
  <si>
    <t>919868711</t>
  </si>
  <si>
    <t>Poznámka k položce:_x000d_
vyrovnání podkladu - místy je nová přídlažba výše než stávající komunikace - množství je předpokládané</t>
  </si>
  <si>
    <t>1179962955</t>
  </si>
  <si>
    <t>998225111</t>
  </si>
  <si>
    <t>Přesun hmot pro pozemní komunikace s krytem z kamene, monolitickým betonovým nebo živičným</t>
  </si>
  <si>
    <t>1906953959</t>
  </si>
  <si>
    <t xml:space="preserve"> Potrubí z trub betonových</t>
  </si>
  <si>
    <t>-65609864</t>
  </si>
  <si>
    <t>-2009693053</t>
  </si>
  <si>
    <t>-1548779286</t>
  </si>
  <si>
    <t>Ostatní konstrukce a práce, bourání</t>
  </si>
  <si>
    <t>-1934334983</t>
  </si>
  <si>
    <t>"komunikace" 16</t>
  </si>
  <si>
    <t>"sanace - předpoklad" 3*16</t>
  </si>
  <si>
    <t>Bourání konstrukcí</t>
  </si>
  <si>
    <t>919112213</t>
  </si>
  <si>
    <t>Řezání spár pro vytvoření komůrky š 10 mm hl 25 mm pro těsnící zálivku v živičném krytu</t>
  </si>
  <si>
    <t>-1524561095</t>
  </si>
  <si>
    <t>919121213</t>
  </si>
  <si>
    <t>Těsnění spár zálivkou za studena pro komůrky š 10 mm hl 25 mm bez těsnicího profilu</t>
  </si>
  <si>
    <t>-1254605998</t>
  </si>
  <si>
    <t>856967489</t>
  </si>
  <si>
    <t>176714319</t>
  </si>
  <si>
    <t>106,72*3 'Přepočtené koeficientem množství</t>
  </si>
  <si>
    <t>1566544594</t>
  </si>
  <si>
    <t>SAN</t>
  </si>
  <si>
    <t>Případná lokální sanace komunikace - účtováno dle skutečnosti (předpoklad 30%)</t>
  </si>
  <si>
    <t>113107341</t>
  </si>
  <si>
    <t>Odstranění podkladu živičného tl 50 mm strojně pl do 50 m2</t>
  </si>
  <si>
    <t>-1649164405</t>
  </si>
  <si>
    <t>122151503</t>
  </si>
  <si>
    <t>Odkopávky a prokopávky zapažené v hornině třídy těžitelnosti I skupiny 1 a 2 objem do 100 m3 strojně</t>
  </si>
  <si>
    <t>2113762072</t>
  </si>
  <si>
    <t>278,4*0,3</t>
  </si>
  <si>
    <t>162551108</t>
  </si>
  <si>
    <t>Vodorovné přemístění přes 2 500 do 3000 m výkopku/sypaniny z horniny třídy těžitelnosti I skupiny 1 až 3</t>
  </si>
  <si>
    <t>-1120470724</t>
  </si>
  <si>
    <t>-1043899624</t>
  </si>
  <si>
    <t>702826358</t>
  </si>
  <si>
    <t>213141111</t>
  </si>
  <si>
    <t>Zřízení vrstvy z geotextilie v rovině nebo ve sklonu do 1:5 š do 3 m</t>
  </si>
  <si>
    <t>-1763819473</t>
  </si>
  <si>
    <t>69311081</t>
  </si>
  <si>
    <t>geotextilie netkaná separační, ochranná, filtrační, drenážní PES 300g/m2</t>
  </si>
  <si>
    <t>1628414738</t>
  </si>
  <si>
    <t>278,4*1,1 'Přepočtené koeficientem množství</t>
  </si>
  <si>
    <t>564871116</t>
  </si>
  <si>
    <t>Podklad ze štěrkodrtě ŠD plochy přes 100 m2 tl. 300 mm</t>
  </si>
  <si>
    <t>1173269008</t>
  </si>
  <si>
    <t>573111111</t>
  </si>
  <si>
    <t>Postřik živičný infiltrační s posypem z asfaltu množství 0,60 kg/m2</t>
  </si>
  <si>
    <t>121607838</t>
  </si>
  <si>
    <t>577145112</t>
  </si>
  <si>
    <t>Asfaltový beton vrstva ložní ACL 16 (ABH) tl 50 mm š do 3 m z nemodifikovaného asfaltu</t>
  </si>
  <si>
    <t>-343671582</t>
  </si>
  <si>
    <t>916111123</t>
  </si>
  <si>
    <t>Osazení obruby z drobných kostek s boční opěrou do lože z betonu prostého</t>
  </si>
  <si>
    <t>-102586961</t>
  </si>
  <si>
    <t>-440460503</t>
  </si>
  <si>
    <t>379108821</t>
  </si>
  <si>
    <t>27,283*3 'Přepočtené koeficientem množství</t>
  </si>
  <si>
    <t>-1693180600</t>
  </si>
  <si>
    <t>83,52*1,823</t>
  </si>
  <si>
    <t>233737251</t>
  </si>
  <si>
    <t>39347668</t>
  </si>
  <si>
    <t>IO.2 - Komenského</t>
  </si>
  <si>
    <t xml:space="preserve">      57 -  Kryty pozemních komunikací letišť a ploch z kameniva nebo živičné</t>
  </si>
  <si>
    <t xml:space="preserve">      59 - Kryty pozemních komunikací, letišť a ploch dlážděné   </t>
  </si>
  <si>
    <t xml:space="preserve">      81 -  Potrubí z trub betonových</t>
  </si>
  <si>
    <t xml:space="preserve">      9 - Ostatní konstrukce a práce, bourání</t>
  </si>
  <si>
    <t xml:space="preserve">      96 - Bourání konstrukcí</t>
  </si>
  <si>
    <t xml:space="preserve">    SAN - Případná lokální sanace komunikace - účtováno dle skutečnosti (předpoklad 30%)</t>
  </si>
  <si>
    <t>-1846946495</t>
  </si>
  <si>
    <t>Poznámka k položce:_x000d_
stávající chodník</t>
  </si>
  <si>
    <t>817930689</t>
  </si>
  <si>
    <t>83,6*6</t>
  </si>
  <si>
    <t>1988400190</t>
  </si>
  <si>
    <t>1157001283</t>
  </si>
  <si>
    <t>1217757068</t>
  </si>
  <si>
    <t>82897344</t>
  </si>
  <si>
    <t>1246520621</t>
  </si>
  <si>
    <t xml:space="preserve">Kryty pozemních komunikací, letišť a ploch dlážděné   </t>
  </si>
  <si>
    <t>-1941778604</t>
  </si>
  <si>
    <t>916991121</t>
  </si>
  <si>
    <t>Lože pod obrubníky, krajníky nebo obruby z dlažebních kostek z betonu prostého</t>
  </si>
  <si>
    <t>-442536149</t>
  </si>
  <si>
    <t>140,1*0,15*0,05</t>
  </si>
  <si>
    <t>431061377</t>
  </si>
  <si>
    <t>916241213</t>
  </si>
  <si>
    <t>Osazení obrubníku kamenného stojatého s boční opěrou do lože z betonu prostého</t>
  </si>
  <si>
    <t>-2012773453</t>
  </si>
  <si>
    <t>73,5+66,6</t>
  </si>
  <si>
    <t>509104998</t>
  </si>
  <si>
    <t>"komunikace" 12,2+15</t>
  </si>
  <si>
    <t>"případná sanace" 12</t>
  </si>
  <si>
    <t>979024443</t>
  </si>
  <si>
    <t>Očištění vybouraných obrubníků a krajníků silničních</t>
  </si>
  <si>
    <t>667401547</t>
  </si>
  <si>
    <t>979054441</t>
  </si>
  <si>
    <t>Očištění vybouraných z desek nebo dlaždic s původním spárováním z kameniva těženého</t>
  </si>
  <si>
    <t>-2124807084</t>
  </si>
  <si>
    <t>422043819</t>
  </si>
  <si>
    <t>173336362</t>
  </si>
  <si>
    <t>1223435593</t>
  </si>
  <si>
    <t>-1842068224</t>
  </si>
  <si>
    <t>-2003826339</t>
  </si>
  <si>
    <t>142,1*0,12</t>
  </si>
  <si>
    <t>-545580086</t>
  </si>
  <si>
    <t>-1709517845</t>
  </si>
  <si>
    <t>57,684*3 'Přepočtené koeficientem množství</t>
  </si>
  <si>
    <t>-46306012</t>
  </si>
  <si>
    <t>1730791386</t>
  </si>
  <si>
    <t>931319525</t>
  </si>
  <si>
    <t>150,3*0,3</t>
  </si>
  <si>
    <t>1863837490</t>
  </si>
  <si>
    <t>1042183435</t>
  </si>
  <si>
    <t>-180783651</t>
  </si>
  <si>
    <t>1580588674</t>
  </si>
  <si>
    <t>71841908</t>
  </si>
  <si>
    <t>150,3*1,1 'Přepočtené koeficientem množství</t>
  </si>
  <si>
    <t>978365297</t>
  </si>
  <si>
    <t>-896788881</t>
  </si>
  <si>
    <t>688190810</t>
  </si>
  <si>
    <t>-721875260</t>
  </si>
  <si>
    <t>-651056169</t>
  </si>
  <si>
    <t>14,729*3 'Přepočtené koeficientem množství</t>
  </si>
  <si>
    <t>-1121294708</t>
  </si>
  <si>
    <t>45,09*1,823</t>
  </si>
  <si>
    <t>-1424746968</t>
  </si>
  <si>
    <t>202746264</t>
  </si>
  <si>
    <t>IO.3 - Hanácká</t>
  </si>
  <si>
    <t>IO.3.1 - Chodník</t>
  </si>
  <si>
    <t xml:space="preserve">    59 - Kryty pozemních komunikací, letišť a ploch dlážděné   </t>
  </si>
  <si>
    <t>122151501</t>
  </si>
  <si>
    <t>Odkopávky a prokopávky zapažené v hornině třídy těžitelnosti I skupiny 1 a 2 objem do 20 m3 strojně</t>
  </si>
  <si>
    <t>919978784</t>
  </si>
  <si>
    <t>163,406*0,2</t>
  </si>
  <si>
    <t>1455146714</t>
  </si>
  <si>
    <t>-1801354107</t>
  </si>
  <si>
    <t>181951112</t>
  </si>
  <si>
    <t>Úprava pláně v hornině třídy těžitelnosti I skupiny 1 až 3 se zhutněním strojně</t>
  </si>
  <si>
    <t>-1303106779</t>
  </si>
  <si>
    <t>564831111</t>
  </si>
  <si>
    <t>Podklad ze štěrkodrtě ŠD plochy přes 100 m2 tl 100 mm</t>
  </si>
  <si>
    <t>-395437214</t>
  </si>
  <si>
    <t>596211120</t>
  </si>
  <si>
    <t>Kladení zámkové dlažby komunikací pro pěší ručně tl 60 mm skupiny B pl do 50 m2</t>
  </si>
  <si>
    <t>-897218584</t>
  </si>
  <si>
    <t>103712823</t>
  </si>
  <si>
    <t>596991111</t>
  </si>
  <si>
    <t>Řezání betonové, kameninové a kamenné dlažby do oblouku tl do 60 mm</t>
  </si>
  <si>
    <t>1339958781</t>
  </si>
  <si>
    <t>1416885479</t>
  </si>
  <si>
    <t>916131213</t>
  </si>
  <si>
    <t>Osazení silničního obrubníku betonového stojatého s boční opěrou do lože z betonu prostého</t>
  </si>
  <si>
    <t>-768048257</t>
  </si>
  <si>
    <t>1576751482</t>
  </si>
  <si>
    <t>517023125</t>
  </si>
  <si>
    <t>obrubník betonový chodníkový 100x10x25 cm</t>
  </si>
  <si>
    <t>569047727</t>
  </si>
  <si>
    <t>-1810503008</t>
  </si>
  <si>
    <t>78,8*0,15*0,05</t>
  </si>
  <si>
    <t>78,8*0,1*0,05</t>
  </si>
  <si>
    <t>8,8*0,1*0,05</t>
  </si>
  <si>
    <t>1224907618</t>
  </si>
  <si>
    <t>-1648893955</t>
  </si>
  <si>
    <t>R-059-005</t>
  </si>
  <si>
    <t>Řezání obrub</t>
  </si>
  <si>
    <t>1866503706</t>
  </si>
  <si>
    <t>291280561</t>
  </si>
  <si>
    <t>113106171</t>
  </si>
  <si>
    <t>Rozebrání dlažeb vozovek ze zámkové dlažby s ložem z kameniva ručně</t>
  </si>
  <si>
    <t>-206129632</t>
  </si>
  <si>
    <t>17*(2+1,96)/2+23*(1,94+1,96)/2+10*1,95+9*2,25+7*1,95+12,7*2,48</t>
  </si>
  <si>
    <t>-583033283</t>
  </si>
  <si>
    <t>17+23+10+9+7+12,7+8,8</t>
  </si>
  <si>
    <t>654256627</t>
  </si>
  <si>
    <t>657771287</t>
  </si>
  <si>
    <t>78,7*0,12</t>
  </si>
  <si>
    <t>1724511205</t>
  </si>
  <si>
    <t>1444994477</t>
  </si>
  <si>
    <t>66,143*3 'Přepočtené koeficientem množství</t>
  </si>
  <si>
    <t>997221611</t>
  </si>
  <si>
    <t>Nakládání suti na dopravní prostředky pro vodorovnou dopravu</t>
  </si>
  <si>
    <t>-1404431388</t>
  </si>
  <si>
    <t>-13184261</t>
  </si>
  <si>
    <t>1138299633</t>
  </si>
  <si>
    <t>32,681*1,823</t>
  </si>
  <si>
    <t>711161273</t>
  </si>
  <si>
    <t>Provedení izolace proti zemní vlhkosti svislé z nopové fólie</t>
  </si>
  <si>
    <t>678255746</t>
  </si>
  <si>
    <t>78,7*0,5</t>
  </si>
  <si>
    <t>28323005</t>
  </si>
  <si>
    <t>fólie profilovaná (nopová) drenážní HDPE s výškou nopů 8mm</t>
  </si>
  <si>
    <t>-1922968744</t>
  </si>
  <si>
    <t>39,35*1,025 'Přepočtené koeficientem množství</t>
  </si>
  <si>
    <t>IO.3.2 - Komunikace</t>
  </si>
  <si>
    <t>-1935729201</t>
  </si>
  <si>
    <t>((43,6+23)*8)+(6*(8+13)/2)+(8,5*(8+9,7)/2)+34,17</t>
  </si>
  <si>
    <t>-416697512</t>
  </si>
  <si>
    <t>4671627</t>
  </si>
  <si>
    <t>-643944145</t>
  </si>
  <si>
    <t>1026717414</t>
  </si>
  <si>
    <t>-1971217386</t>
  </si>
  <si>
    <t>323224398</t>
  </si>
  <si>
    <t>-60191358</t>
  </si>
  <si>
    <t>689512908</t>
  </si>
  <si>
    <t>-312424144</t>
  </si>
  <si>
    <t>"komunikace" 28</t>
  </si>
  <si>
    <t>"případná sanace" 20</t>
  </si>
  <si>
    <t>-1366059534</t>
  </si>
  <si>
    <t>-233633144</t>
  </si>
  <si>
    <t>1506637952</t>
  </si>
  <si>
    <t>-159622446</t>
  </si>
  <si>
    <t>81,097*3 'Přepočtené koeficientem množství</t>
  </si>
  <si>
    <t>1405492218</t>
  </si>
  <si>
    <t>-1014171990</t>
  </si>
  <si>
    <t>705,195*0,3</t>
  </si>
  <si>
    <t>-2138899318</t>
  </si>
  <si>
    <t>211,559*0,3</t>
  </si>
  <si>
    <t>-2139541547</t>
  </si>
  <si>
    <t>434813626</t>
  </si>
  <si>
    <t>1866645862</t>
  </si>
  <si>
    <t>-871891922</t>
  </si>
  <si>
    <t>57731005</t>
  </si>
  <si>
    <t>211,559*1,1 'Přepočtené koeficientem množství</t>
  </si>
  <si>
    <t>-1356356995</t>
  </si>
  <si>
    <t>-2001542205</t>
  </si>
  <si>
    <t>-885249577</t>
  </si>
  <si>
    <t>-962392269</t>
  </si>
  <si>
    <t>-1900378857</t>
  </si>
  <si>
    <t>-1024967115</t>
  </si>
  <si>
    <t>20,733*3 'Přepočtené koeficientem množství</t>
  </si>
  <si>
    <t>-1852546894</t>
  </si>
  <si>
    <t>63,648*1,823</t>
  </si>
  <si>
    <t>1447063630</t>
  </si>
  <si>
    <t>-1249674082</t>
  </si>
  <si>
    <t>IO.4 - Staškova</t>
  </si>
  <si>
    <t>SAN - Případná lokální sanace komunikace - účtováno dle skutečnosti</t>
  </si>
  <si>
    <t>1967172177</t>
  </si>
  <si>
    <t>-393762334</t>
  </si>
  <si>
    <t>-1390062143</t>
  </si>
  <si>
    <t>-1208820094</t>
  </si>
  <si>
    <t>-2060149518</t>
  </si>
  <si>
    <t>714192593</t>
  </si>
  <si>
    <t>59192931</t>
  </si>
  <si>
    <t>910872221</t>
  </si>
  <si>
    <t>823197576</t>
  </si>
  <si>
    <t>172103882</t>
  </si>
  <si>
    <t>-25895737</t>
  </si>
  <si>
    <t>287668840</t>
  </si>
  <si>
    <t>1606649775</t>
  </si>
  <si>
    <t>630373058</t>
  </si>
  <si>
    <t>71,585*2 'Přepočtené koeficientem množství</t>
  </si>
  <si>
    <t>518796406</t>
  </si>
  <si>
    <t>Případná lokální sanace komunikace - účtováno dle skutečnosti</t>
  </si>
  <si>
    <t>-1932864888</t>
  </si>
  <si>
    <t>-1417394901</t>
  </si>
  <si>
    <t>190*0,3</t>
  </si>
  <si>
    <t>1018131772</t>
  </si>
  <si>
    <t>-400889936</t>
  </si>
  <si>
    <t>-1556867873</t>
  </si>
  <si>
    <t>1977158114</t>
  </si>
  <si>
    <t>849021610</t>
  </si>
  <si>
    <t>190*1,1 'Přepočtené koeficientem množství</t>
  </si>
  <si>
    <t>982629570</t>
  </si>
  <si>
    <t>375495280</t>
  </si>
  <si>
    <t>1563805265</t>
  </si>
  <si>
    <t>-1293401673</t>
  </si>
  <si>
    <t>kostka dlažební žula drobná 8/10</t>
  </si>
  <si>
    <t>788988905</t>
  </si>
  <si>
    <t>Poznámka k položce:_x000d_
účtováno v případě nutnosti dodávky kostek</t>
  </si>
  <si>
    <t>1487097917</t>
  </si>
  <si>
    <t>1935511944</t>
  </si>
  <si>
    <t>18,62*2 'Přepočtené koeficientem množství</t>
  </si>
  <si>
    <t>1013349522</t>
  </si>
  <si>
    <t>57*1,823</t>
  </si>
  <si>
    <t>-2048417263</t>
  </si>
  <si>
    <t>-1722040372</t>
  </si>
  <si>
    <t>IO.5 - Květinová</t>
  </si>
  <si>
    <t>1292844969</t>
  </si>
  <si>
    <t>13*1</t>
  </si>
  <si>
    <t>398446115</t>
  </si>
  <si>
    <t>113107342</t>
  </si>
  <si>
    <t>Odstranění podkladu živičného tl přes 50 do 100 mm strojně pl do 50 m2</t>
  </si>
  <si>
    <t>2008257341</t>
  </si>
  <si>
    <t>-557766349</t>
  </si>
  <si>
    <t>"nová šířka komunikace" 0,3*(28,9*3,2+57,3*3,2)</t>
  </si>
  <si>
    <t>"chodník" 0,2*(51,6*1,15)</t>
  </si>
  <si>
    <t>132151101</t>
  </si>
  <si>
    <t>Hloubení rýh nezapažených š do 800 mm v hornině třídy těžitelnosti I skupiny 1 a 2 objem do 20 m3 strojně</t>
  </si>
  <si>
    <t>168970401</t>
  </si>
  <si>
    <t>Poznámka k položce:_x000d_
napojení vpustí</t>
  </si>
  <si>
    <t>(1+1+2)*1,5*0,8</t>
  </si>
  <si>
    <t>133151101</t>
  </si>
  <si>
    <t>Hloubení šachet nezapažených v hornině třídy těžitelnosti I skupiny 1 a 2 objem do 20 m3</t>
  </si>
  <si>
    <t>-726434699</t>
  </si>
  <si>
    <t>3*1,2*1,2*1,4</t>
  </si>
  <si>
    <t>-2014524458</t>
  </si>
  <si>
    <t>1849236761</t>
  </si>
  <si>
    <t>94,62+6,048+4,8</t>
  </si>
  <si>
    <t>-1264166537</t>
  </si>
  <si>
    <t>"rýha pro UV" 4,8-0,32-1,36</t>
  </si>
  <si>
    <t>"zemina za obruby" 106,8*0,2*0,25</t>
  </si>
  <si>
    <t>583441970</t>
  </si>
  <si>
    <t>štěrkodrť frakce 0/63</t>
  </si>
  <si>
    <t>-1247070739</t>
  </si>
  <si>
    <t>3,120*1,65</t>
  </si>
  <si>
    <t>10364100</t>
  </si>
  <si>
    <t>zemina pro terénní úpravy - tříděná</t>
  </si>
  <si>
    <t>956753704</t>
  </si>
  <si>
    <t>5,34*1,65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</si>
  <si>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</si>
  <si>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</si>
  <si>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-2017204040</t>
  </si>
  <si>
    <t>4*0,45*0,8-(PI*0,08*0,08*4)</t>
  </si>
  <si>
    <t>821995512</t>
  </si>
  <si>
    <t>1,36*2 'Přepočtené koeficientem množství</t>
  </si>
  <si>
    <t>910401717</t>
  </si>
  <si>
    <t>"komunikace + obruby" (28,9+57,3)*3,2</t>
  </si>
  <si>
    <t>"chodník + obruba" 51,6*1,15</t>
  </si>
  <si>
    <t>451572111</t>
  </si>
  <si>
    <t>Lože pod potrubí otevřený výkop z kameniva drobného těženého</t>
  </si>
  <si>
    <t>582283110</t>
  </si>
  <si>
    <t>4*0,1*0,8</t>
  </si>
  <si>
    <t>871311101</t>
  </si>
  <si>
    <t>Montáž potrubí z PVC SDR 11 těsněných gumovým kroužkem otevřený výkop D 160 x 6,2 mm</t>
  </si>
  <si>
    <t>1690812707</t>
  </si>
  <si>
    <t>28612001</t>
  </si>
  <si>
    <t>trubka kanalizační PVC plnostěnná třívrstvá DN 160x1000mm SN12</t>
  </si>
  <si>
    <t>-1901591620</t>
  </si>
  <si>
    <t>877375121</t>
  </si>
  <si>
    <t>Výřez a montáž tvarovek odbočných na potrubí z kanalizačních trub z PVC DN 300</t>
  </si>
  <si>
    <t>-988612988</t>
  </si>
  <si>
    <t>Poznámka k položce:_x000d_
potrubí pravděpodobně kamenina</t>
  </si>
  <si>
    <t>2861740R</t>
  </si>
  <si>
    <t>odbočka s kulovým kloubem</t>
  </si>
  <si>
    <t>-407724763</t>
  </si>
  <si>
    <t>998276101</t>
  </si>
  <si>
    <t>Přesun hmot pro trubní vedení z trub z plastických hmot otevřený výkop</t>
  </si>
  <si>
    <t>1030225935</t>
  </si>
  <si>
    <t>R-096-002</t>
  </si>
  <si>
    <t>Bourání kanal vpusť</t>
  </si>
  <si>
    <t>1371715426</t>
  </si>
  <si>
    <t>Poznámka k položce:_x000d_
komplet vč. likvidace</t>
  </si>
  <si>
    <t>564861111</t>
  </si>
  <si>
    <t>Podklad ze štěrkodrtě ŠD plochy přes 100 m2 tl 200 mm</t>
  </si>
  <si>
    <t>839826775</t>
  </si>
  <si>
    <t>"chodník" 38,6</t>
  </si>
  <si>
    <t>"nájezdová obruba" (77,9+28,9)*0,3</t>
  </si>
  <si>
    <t>1116381241</t>
  </si>
  <si>
    <t>573191111</t>
  </si>
  <si>
    <t>Postřik infiltrační kationaktivní emulzí v množství 1 kg/m2</t>
  </si>
  <si>
    <t>279393084</t>
  </si>
  <si>
    <t>3*(28,9+57,3)</t>
  </si>
  <si>
    <t>Postřik živičný spojovací z asfaltu v množství 0,50 kg/m2</t>
  </si>
  <si>
    <t>618983767</t>
  </si>
  <si>
    <t>577134111</t>
  </si>
  <si>
    <t>Asfaltový beton vrstva obrusná ACO 11+ (ABS) tř. I tl 40 mm š do 3 m z nemodifikovaného asfaltu</t>
  </si>
  <si>
    <t>1051916230</t>
  </si>
  <si>
    <t>1728612588</t>
  </si>
  <si>
    <t>-135910539</t>
  </si>
  <si>
    <t>"nová" 38,6*1</t>
  </si>
  <si>
    <t>"stávající" 13*1</t>
  </si>
  <si>
    <t>-571410202</t>
  </si>
  <si>
    <t>38,6*1,05 'Přepočtené koeficientem množství</t>
  </si>
  <si>
    <t>-82537926</t>
  </si>
  <si>
    <t>-2140453372</t>
  </si>
  <si>
    <t>-1191191429</t>
  </si>
  <si>
    <t>113271790</t>
  </si>
  <si>
    <t>452112112</t>
  </si>
  <si>
    <t>849047495</t>
  </si>
  <si>
    <t>895941302</t>
  </si>
  <si>
    <t>Osazení vpusti uliční DN 450 z betonových dílců dno s kalištěm</t>
  </si>
  <si>
    <t>-579490588</t>
  </si>
  <si>
    <t>814022466</t>
  </si>
  <si>
    <t>895941331</t>
  </si>
  <si>
    <t>Osazení vpusti uliční DN 450 z betonových dílců skruž průběžná s výtokem</t>
  </si>
  <si>
    <t>569061789</t>
  </si>
  <si>
    <t>342204788</t>
  </si>
  <si>
    <t>337100162</t>
  </si>
  <si>
    <t>59224470</t>
  </si>
  <si>
    <t>vpusť uliční DN 500 kaliště vysoké 500/525x65mm</t>
  </si>
  <si>
    <t>-2144192832</t>
  </si>
  <si>
    <t>59224469</t>
  </si>
  <si>
    <t>vpusť uliční DN 500 kaliště nízké 500/225x65mm</t>
  </si>
  <si>
    <t>-1919475914</t>
  </si>
  <si>
    <t>-202413772</t>
  </si>
  <si>
    <t>48711696</t>
  </si>
  <si>
    <t>59223875</t>
  </si>
  <si>
    <t>koš nízký pro uliční vpusti žárově Pz plech pro rám 500/500mm</t>
  </si>
  <si>
    <t>-1455905381</t>
  </si>
  <si>
    <t>59224481</t>
  </si>
  <si>
    <t>mříž vtoková s rámem pro uliční vpusť 500x500, zatížení 40 tun</t>
  </si>
  <si>
    <t>343212805</t>
  </si>
  <si>
    <t>-1145613665</t>
  </si>
  <si>
    <t>2069031006</t>
  </si>
  <si>
    <t>437648314</t>
  </si>
  <si>
    <t>51,6+106,8</t>
  </si>
  <si>
    <t>obrubník silniční betonový 1000x150x250mm</t>
  </si>
  <si>
    <t>987941527</t>
  </si>
  <si>
    <t>50,9803921568627*1,02 'Přepočtené koeficientem množství</t>
  </si>
  <si>
    <t>59217032</t>
  </si>
  <si>
    <t>obrubník silniční betonový 1000x150x150mm</t>
  </si>
  <si>
    <t>-1773163963</t>
  </si>
  <si>
    <t>104,901960784314*1,02 'Přepočtené koeficientem množství</t>
  </si>
  <si>
    <t>-1080741129</t>
  </si>
  <si>
    <t>158,4*0,2*0,05</t>
  </si>
  <si>
    <t>-967990540</t>
  </si>
  <si>
    <t>970786578</t>
  </si>
  <si>
    <t>-1688795789</t>
  </si>
  <si>
    <t>550316562</t>
  </si>
  <si>
    <t>763848444</t>
  </si>
  <si>
    <t>-1218429738</t>
  </si>
  <si>
    <t>-1634908214</t>
  </si>
  <si>
    <t>86,599*3 'Přepočtené koeficientem množství</t>
  </si>
  <si>
    <t>1876321722</t>
  </si>
  <si>
    <t>329761126</t>
  </si>
  <si>
    <t>22487681</t>
  </si>
  <si>
    <t>105,468*1,823</t>
  </si>
  <si>
    <t>Poplatek za uložení na recyklační skládce (skládkovné) stavebního odpadu asfaltového bez obsahu dehtu zatříděného do Katalogu odpadů pod kódem 17 03 02</t>
  </si>
  <si>
    <t>475216294</t>
  </si>
  <si>
    <t>3,783+67,529</t>
  </si>
  <si>
    <t>-1396780940</t>
  </si>
  <si>
    <t>130*0,3</t>
  </si>
  <si>
    <t>162551108.1</t>
  </si>
  <si>
    <t>-528758597</t>
  </si>
  <si>
    <t>167151101.1</t>
  </si>
  <si>
    <t>708170221</t>
  </si>
  <si>
    <t>181152302.1</t>
  </si>
  <si>
    <t>-1826858725</t>
  </si>
  <si>
    <t>-1165444486</t>
  </si>
  <si>
    <t>359988738</t>
  </si>
  <si>
    <t>130*1,1 'Přepočtené koeficientem množství</t>
  </si>
  <si>
    <t>2024321472</t>
  </si>
  <si>
    <t>2074702217</t>
  </si>
  <si>
    <t>39*1,823</t>
  </si>
  <si>
    <t>998225111.1</t>
  </si>
  <si>
    <t>814822180</t>
  </si>
  <si>
    <t>-1356976283</t>
  </si>
  <si>
    <t>38,6*0,5</t>
  </si>
  <si>
    <t>-1380740078</t>
  </si>
  <si>
    <t>19,3*1,221 'Přepočtené koeficientem množství</t>
  </si>
  <si>
    <t>VRN - Vedlejší rozpočtové náklady</t>
  </si>
  <si>
    <t>HSV - HSV</t>
  </si>
  <si>
    <t xml:space="preserve">    997 - VON - vedlejší a ostatní náklady</t>
  </si>
  <si>
    <t>VON - vedlejší a ostatní náklady</t>
  </si>
  <si>
    <t>005111021</t>
  </si>
  <si>
    <t>Vytyčení inženýrských sítí</t>
  </si>
  <si>
    <t>1423170843</t>
  </si>
  <si>
    <t>012103001</t>
  </si>
  <si>
    <t>Geodetické práce před výstavbou</t>
  </si>
  <si>
    <t>-1265648406</t>
  </si>
  <si>
    <t>Poznámka k položce:_x000d_
Geodetické vytýčení hlavních bodů stavebních objektů před zahájením stavebních prací a zdokumentování geodetického vytýčení papírovou a elektronickou formou.</t>
  </si>
  <si>
    <t>vytýčení hlavních bodů stavby před zahájením stavby autorizovaným geodetem vč. vypracování TZ (vč. souřadnic) a situace</t>
  </si>
  <si>
    <t>ověření dokumentace autorizovanou osobou a dodatkem dle právních předpisů</t>
  </si>
  <si>
    <t>4x tisk + 4x CD</t>
  </si>
  <si>
    <t>012203001</t>
  </si>
  <si>
    <t>Geodetické práce při provádění stavby</t>
  </si>
  <si>
    <t>79913463</t>
  </si>
  <si>
    <t>Poznámka k položce:_x000d_
Dokumentace zakrývaných konstrukcí a liniových staveb geodetickým zaměřením v papírové a elektronické podobě.</t>
  </si>
  <si>
    <t>vytýčení objektů stavby a pevných vytyčovacích bodů vč. fixace a obnovení zhotovitelem</t>
  </si>
  <si>
    <t>012444000</t>
  </si>
  <si>
    <t>Geodetické měření skutečného provedení stavby</t>
  </si>
  <si>
    <t>1658678320</t>
  </si>
  <si>
    <t>005211030</t>
  </si>
  <si>
    <t>Dočasná dopravní opatření včetně vyřízení veškerých povolení, zvláštní užívání komunikací, včetně poplatků za nájem a administrativu</t>
  </si>
  <si>
    <t>1199349230</t>
  </si>
  <si>
    <t>030001000</t>
  </si>
  <si>
    <t>Zařízení staveniště</t>
  </si>
  <si>
    <t>Kč</t>
  </si>
  <si>
    <t>1761610136</t>
  </si>
  <si>
    <t xml:space="preserve">" vybudování, provoz, odstranění a zapravení povrchů po  ZS </t>
  </si>
  <si>
    <t xml:space="preserve">" dle -001 TZ  ZOV - odstavec :  c),  d) f)  i) "   </t>
  </si>
  <si>
    <t>" výkr.-002 - Situace ZOV "</t>
  </si>
  <si>
    <t>043134000</t>
  </si>
  <si>
    <t>Zkoušky zatěžovací</t>
  </si>
  <si>
    <t>-832553851</t>
  </si>
  <si>
    <t xml:space="preserve">" parkovací plochy  IO.1.1 "  1  </t>
  </si>
  <si>
    <t>"ul. Květinová IO.5" 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</si>
</sst>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2024013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komunikací Žitná, Hanácká, Komenského, Staškova, Květinová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Šternberk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4. 2. 2025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Šternberk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Petr Nikl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ROUND(AG95+AG98+AG99+SUM(AG102:AG104),2)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ROUND(AS95+AS98+AS99+SUM(AS102:AS104),2)</f>
        <v>0</v>
      </c>
      <c r="AT94" s="115">
        <f>ROUND(SUM(AV94:AW94),2)</f>
        <v>0</v>
      </c>
      <c r="AU94" s="116">
        <f>ROUND(AU95+AU98+AU99+SUM(AU102:AU104),5)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ROUND(AZ95+AZ98+AZ99+SUM(AZ102:AZ104),2)</f>
        <v>0</v>
      </c>
      <c r="BA94" s="115">
        <f>ROUND(BA95+BA98+BA99+SUM(BA102:BA104),2)</f>
        <v>0</v>
      </c>
      <c r="BB94" s="115">
        <f>ROUND(BB95+BB98+BB99+SUM(BB102:BB104),2)</f>
        <v>0</v>
      </c>
      <c r="BC94" s="115">
        <f>ROUND(BC95+BC98+BC99+SUM(BC102:BC104),2)</f>
        <v>0</v>
      </c>
      <c r="BD94" s="117">
        <f>ROUND(BD95+BD98+BD99+SUM(BD102:BD104),2)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7"/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85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78</v>
      </c>
      <c r="BT95" s="132" t="s">
        <v>86</v>
      </c>
      <c r="BU95" s="132" t="s">
        <v>80</v>
      </c>
      <c r="BV95" s="132" t="s">
        <v>81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4" customFormat="1" ht="23.25" customHeight="1">
      <c r="A96" s="133" t="s">
        <v>89</v>
      </c>
      <c r="B96" s="71"/>
      <c r="C96" s="134"/>
      <c r="D96" s="134"/>
      <c r="E96" s="135" t="s">
        <v>90</v>
      </c>
      <c r="F96" s="135"/>
      <c r="G96" s="135"/>
      <c r="H96" s="135"/>
      <c r="I96" s="135"/>
      <c r="J96" s="134"/>
      <c r="K96" s="135" t="s">
        <v>91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'IO.1.1 - Žitná (úsek mezi...'!J32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92</v>
      </c>
      <c r="AR96" s="73"/>
      <c r="AS96" s="138">
        <v>0</v>
      </c>
      <c r="AT96" s="139">
        <f>ROUND(SUM(AV96:AW96),2)</f>
        <v>0</v>
      </c>
      <c r="AU96" s="140">
        <f>'IO.1.1 - Žitná (úsek mezi...'!P134</f>
        <v>0</v>
      </c>
      <c r="AV96" s="139">
        <f>'IO.1.1 - Žitná (úsek mezi...'!J35</f>
        <v>0</v>
      </c>
      <c r="AW96" s="139">
        <f>'IO.1.1 - Žitná (úsek mezi...'!J36</f>
        <v>0</v>
      </c>
      <c r="AX96" s="139">
        <f>'IO.1.1 - Žitná (úsek mezi...'!J37</f>
        <v>0</v>
      </c>
      <c r="AY96" s="139">
        <f>'IO.1.1 - Žitná (úsek mezi...'!J38</f>
        <v>0</v>
      </c>
      <c r="AZ96" s="139">
        <f>'IO.1.1 - Žitná (úsek mezi...'!F35</f>
        <v>0</v>
      </c>
      <c r="BA96" s="139">
        <f>'IO.1.1 - Žitná (úsek mezi...'!F36</f>
        <v>0</v>
      </c>
      <c r="BB96" s="139">
        <f>'IO.1.1 - Žitná (úsek mezi...'!F37</f>
        <v>0</v>
      </c>
      <c r="BC96" s="139">
        <f>'IO.1.1 - Žitná (úsek mezi...'!F38</f>
        <v>0</v>
      </c>
      <c r="BD96" s="141">
        <f>'IO.1.1 - Žitná (úsek mezi...'!F39</f>
        <v>0</v>
      </c>
      <c r="BE96" s="4"/>
      <c r="BT96" s="142" t="s">
        <v>88</v>
      </c>
      <c r="BV96" s="142" t="s">
        <v>81</v>
      </c>
      <c r="BW96" s="142" t="s">
        <v>93</v>
      </c>
      <c r="BX96" s="142" t="s">
        <v>87</v>
      </c>
      <c r="CL96" s="142" t="s">
        <v>1</v>
      </c>
    </row>
    <row r="97" s="4" customFormat="1" ht="23.25" customHeight="1">
      <c r="A97" s="133" t="s">
        <v>89</v>
      </c>
      <c r="B97" s="71"/>
      <c r="C97" s="134"/>
      <c r="D97" s="134"/>
      <c r="E97" s="135" t="s">
        <v>94</v>
      </c>
      <c r="F97" s="135"/>
      <c r="G97" s="135"/>
      <c r="H97" s="135"/>
      <c r="I97" s="135"/>
      <c r="J97" s="134"/>
      <c r="K97" s="135" t="s">
        <v>95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'IO.1.2 - Žitná (úsek mezi...'!J32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92</v>
      </c>
      <c r="AR97" s="73"/>
      <c r="AS97" s="138">
        <v>0</v>
      </c>
      <c r="AT97" s="139">
        <f>ROUND(SUM(AV97:AW97),2)</f>
        <v>0</v>
      </c>
      <c r="AU97" s="140">
        <f>'IO.1.2 - Žitná (úsek mezi...'!P127</f>
        <v>0</v>
      </c>
      <c r="AV97" s="139">
        <f>'IO.1.2 - Žitná (úsek mezi...'!J35</f>
        <v>0</v>
      </c>
      <c r="AW97" s="139">
        <f>'IO.1.2 - Žitná (úsek mezi...'!J36</f>
        <v>0</v>
      </c>
      <c r="AX97" s="139">
        <f>'IO.1.2 - Žitná (úsek mezi...'!J37</f>
        <v>0</v>
      </c>
      <c r="AY97" s="139">
        <f>'IO.1.2 - Žitná (úsek mezi...'!J38</f>
        <v>0</v>
      </c>
      <c r="AZ97" s="139">
        <f>'IO.1.2 - Žitná (úsek mezi...'!F35</f>
        <v>0</v>
      </c>
      <c r="BA97" s="139">
        <f>'IO.1.2 - Žitná (úsek mezi...'!F36</f>
        <v>0</v>
      </c>
      <c r="BB97" s="139">
        <f>'IO.1.2 - Žitná (úsek mezi...'!F37</f>
        <v>0</v>
      </c>
      <c r="BC97" s="139">
        <f>'IO.1.2 - Žitná (úsek mezi...'!F38</f>
        <v>0</v>
      </c>
      <c r="BD97" s="141">
        <f>'IO.1.2 - Žitná (úsek mezi...'!F39</f>
        <v>0</v>
      </c>
      <c r="BE97" s="4"/>
      <c r="BT97" s="142" t="s">
        <v>88</v>
      </c>
      <c r="BV97" s="142" t="s">
        <v>81</v>
      </c>
      <c r="BW97" s="142" t="s">
        <v>96</v>
      </c>
      <c r="BX97" s="142" t="s">
        <v>87</v>
      </c>
      <c r="CL97" s="142" t="s">
        <v>1</v>
      </c>
    </row>
    <row r="98" s="7" customFormat="1" ht="16.5" customHeight="1">
      <c r="A98" s="133" t="s">
        <v>89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'IO.2 - Komenského'!J30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'IO.2 - Komenského'!P124</f>
        <v>0</v>
      </c>
      <c r="AV98" s="129">
        <f>'IO.2 - Komenského'!J33</f>
        <v>0</v>
      </c>
      <c r="AW98" s="129">
        <f>'IO.2 - Komenského'!J34</f>
        <v>0</v>
      </c>
      <c r="AX98" s="129">
        <f>'IO.2 - Komenského'!J35</f>
        <v>0</v>
      </c>
      <c r="AY98" s="129">
        <f>'IO.2 - Komenského'!J36</f>
        <v>0</v>
      </c>
      <c r="AZ98" s="129">
        <f>'IO.2 - Komenského'!F33</f>
        <v>0</v>
      </c>
      <c r="BA98" s="129">
        <f>'IO.2 - Komenského'!F34</f>
        <v>0</v>
      </c>
      <c r="BB98" s="129">
        <f>'IO.2 - Komenského'!F35</f>
        <v>0</v>
      </c>
      <c r="BC98" s="129">
        <f>'IO.2 - Komenského'!F36</f>
        <v>0</v>
      </c>
      <c r="BD98" s="131">
        <f>'IO.2 - Komenského'!F37</f>
        <v>0</v>
      </c>
      <c r="BE98" s="7"/>
      <c r="BT98" s="132" t="s">
        <v>86</v>
      </c>
      <c r="BV98" s="132" t="s">
        <v>81</v>
      </c>
      <c r="BW98" s="132" t="s">
        <v>99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7"/>
      <c r="B99" s="120"/>
      <c r="C99" s="121"/>
      <c r="D99" s="122" t="s">
        <v>100</v>
      </c>
      <c r="E99" s="122"/>
      <c r="F99" s="122"/>
      <c r="G99" s="122"/>
      <c r="H99" s="122"/>
      <c r="I99" s="123"/>
      <c r="J99" s="122" t="s">
        <v>101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ROUND(SUM(AG100:AG101),2)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85</v>
      </c>
      <c r="AR99" s="127"/>
      <c r="AS99" s="128">
        <f>ROUND(SUM(AS100:AS101),2)</f>
        <v>0</v>
      </c>
      <c r="AT99" s="129">
        <f>ROUND(SUM(AV99:AW99),2)</f>
        <v>0</v>
      </c>
      <c r="AU99" s="130">
        <f>ROUND(SUM(AU100:AU101),5)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ROUND(SUM(AZ100:AZ101),2)</f>
        <v>0</v>
      </c>
      <c r="BA99" s="129">
        <f>ROUND(SUM(BA100:BA101),2)</f>
        <v>0</v>
      </c>
      <c r="BB99" s="129">
        <f>ROUND(SUM(BB100:BB101),2)</f>
        <v>0</v>
      </c>
      <c r="BC99" s="129">
        <f>ROUND(SUM(BC100:BC101),2)</f>
        <v>0</v>
      </c>
      <c r="BD99" s="131">
        <f>ROUND(SUM(BD100:BD101),2)</f>
        <v>0</v>
      </c>
      <c r="BE99" s="7"/>
      <c r="BS99" s="132" t="s">
        <v>78</v>
      </c>
      <c r="BT99" s="132" t="s">
        <v>86</v>
      </c>
      <c r="BU99" s="132" t="s">
        <v>80</v>
      </c>
      <c r="BV99" s="132" t="s">
        <v>81</v>
      </c>
      <c r="BW99" s="132" t="s">
        <v>102</v>
      </c>
      <c r="BX99" s="132" t="s">
        <v>5</v>
      </c>
      <c r="CL99" s="132" t="s">
        <v>1</v>
      </c>
      <c r="CM99" s="132" t="s">
        <v>88</v>
      </c>
    </row>
    <row r="100" s="4" customFormat="1" ht="16.5" customHeight="1">
      <c r="A100" s="133" t="s">
        <v>89</v>
      </c>
      <c r="B100" s="71"/>
      <c r="C100" s="134"/>
      <c r="D100" s="134"/>
      <c r="E100" s="135" t="s">
        <v>103</v>
      </c>
      <c r="F100" s="135"/>
      <c r="G100" s="135"/>
      <c r="H100" s="135"/>
      <c r="I100" s="135"/>
      <c r="J100" s="134"/>
      <c r="K100" s="135" t="s">
        <v>104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'IO.3.1 - Chodník'!J32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92</v>
      </c>
      <c r="AR100" s="73"/>
      <c r="AS100" s="138">
        <v>0</v>
      </c>
      <c r="AT100" s="139">
        <f>ROUND(SUM(AV100:AW100),2)</f>
        <v>0</v>
      </c>
      <c r="AU100" s="140">
        <f>'IO.3.1 - Chodník'!P128</f>
        <v>0</v>
      </c>
      <c r="AV100" s="139">
        <f>'IO.3.1 - Chodník'!J35</f>
        <v>0</v>
      </c>
      <c r="AW100" s="139">
        <f>'IO.3.1 - Chodník'!J36</f>
        <v>0</v>
      </c>
      <c r="AX100" s="139">
        <f>'IO.3.1 - Chodník'!J37</f>
        <v>0</v>
      </c>
      <c r="AY100" s="139">
        <f>'IO.3.1 - Chodník'!J38</f>
        <v>0</v>
      </c>
      <c r="AZ100" s="139">
        <f>'IO.3.1 - Chodník'!F35</f>
        <v>0</v>
      </c>
      <c r="BA100" s="139">
        <f>'IO.3.1 - Chodník'!F36</f>
        <v>0</v>
      </c>
      <c r="BB100" s="139">
        <f>'IO.3.1 - Chodník'!F37</f>
        <v>0</v>
      </c>
      <c r="BC100" s="139">
        <f>'IO.3.1 - Chodník'!F38</f>
        <v>0</v>
      </c>
      <c r="BD100" s="141">
        <f>'IO.3.1 - Chodník'!F39</f>
        <v>0</v>
      </c>
      <c r="BE100" s="4"/>
      <c r="BT100" s="142" t="s">
        <v>88</v>
      </c>
      <c r="BV100" s="142" t="s">
        <v>81</v>
      </c>
      <c r="BW100" s="142" t="s">
        <v>105</v>
      </c>
      <c r="BX100" s="142" t="s">
        <v>102</v>
      </c>
      <c r="CL100" s="142" t="s">
        <v>1</v>
      </c>
    </row>
    <row r="101" s="4" customFormat="1" ht="16.5" customHeight="1">
      <c r="A101" s="133" t="s">
        <v>89</v>
      </c>
      <c r="B101" s="71"/>
      <c r="C101" s="134"/>
      <c r="D101" s="134"/>
      <c r="E101" s="135" t="s">
        <v>106</v>
      </c>
      <c r="F101" s="135"/>
      <c r="G101" s="135"/>
      <c r="H101" s="135"/>
      <c r="I101" s="135"/>
      <c r="J101" s="134"/>
      <c r="K101" s="135" t="s">
        <v>107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'IO.3.2 - Komunikace'!J32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92</v>
      </c>
      <c r="AR101" s="73"/>
      <c r="AS101" s="138">
        <v>0</v>
      </c>
      <c r="AT101" s="139">
        <f>ROUND(SUM(AV101:AW101),2)</f>
        <v>0</v>
      </c>
      <c r="AU101" s="140">
        <f>'IO.3.2 - Komunikace'!P127</f>
        <v>0</v>
      </c>
      <c r="AV101" s="139">
        <f>'IO.3.2 - Komunikace'!J35</f>
        <v>0</v>
      </c>
      <c r="AW101" s="139">
        <f>'IO.3.2 - Komunikace'!J36</f>
        <v>0</v>
      </c>
      <c r="AX101" s="139">
        <f>'IO.3.2 - Komunikace'!J37</f>
        <v>0</v>
      </c>
      <c r="AY101" s="139">
        <f>'IO.3.2 - Komunikace'!J38</f>
        <v>0</v>
      </c>
      <c r="AZ101" s="139">
        <f>'IO.3.2 - Komunikace'!F35</f>
        <v>0</v>
      </c>
      <c r="BA101" s="139">
        <f>'IO.3.2 - Komunikace'!F36</f>
        <v>0</v>
      </c>
      <c r="BB101" s="139">
        <f>'IO.3.2 - Komunikace'!F37</f>
        <v>0</v>
      </c>
      <c r="BC101" s="139">
        <f>'IO.3.2 - Komunikace'!F38</f>
        <v>0</v>
      </c>
      <c r="BD101" s="141">
        <f>'IO.3.2 - Komunikace'!F39</f>
        <v>0</v>
      </c>
      <c r="BE101" s="4"/>
      <c r="BT101" s="142" t="s">
        <v>88</v>
      </c>
      <c r="BV101" s="142" t="s">
        <v>81</v>
      </c>
      <c r="BW101" s="142" t="s">
        <v>108</v>
      </c>
      <c r="BX101" s="142" t="s">
        <v>102</v>
      </c>
      <c r="CL101" s="142" t="s">
        <v>1</v>
      </c>
    </row>
    <row r="102" s="7" customFormat="1" ht="16.5" customHeight="1">
      <c r="A102" s="133" t="s">
        <v>89</v>
      </c>
      <c r="B102" s="120"/>
      <c r="C102" s="121"/>
      <c r="D102" s="122" t="s">
        <v>109</v>
      </c>
      <c r="E102" s="122"/>
      <c r="F102" s="122"/>
      <c r="G102" s="122"/>
      <c r="H102" s="122"/>
      <c r="I102" s="123"/>
      <c r="J102" s="122" t="s">
        <v>110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'IO.4 - Staškova'!J30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85</v>
      </c>
      <c r="AR102" s="127"/>
      <c r="AS102" s="128">
        <v>0</v>
      </c>
      <c r="AT102" s="129">
        <f>ROUND(SUM(AV102:AW102),2)</f>
        <v>0</v>
      </c>
      <c r="AU102" s="130">
        <f>'IO.4 - Staškova'!P123</f>
        <v>0</v>
      </c>
      <c r="AV102" s="129">
        <f>'IO.4 - Staškova'!J33</f>
        <v>0</v>
      </c>
      <c r="AW102" s="129">
        <f>'IO.4 - Staškova'!J34</f>
        <v>0</v>
      </c>
      <c r="AX102" s="129">
        <f>'IO.4 - Staškova'!J35</f>
        <v>0</v>
      </c>
      <c r="AY102" s="129">
        <f>'IO.4 - Staškova'!J36</f>
        <v>0</v>
      </c>
      <c r="AZ102" s="129">
        <f>'IO.4 - Staškova'!F33</f>
        <v>0</v>
      </c>
      <c r="BA102" s="129">
        <f>'IO.4 - Staškova'!F34</f>
        <v>0</v>
      </c>
      <c r="BB102" s="129">
        <f>'IO.4 - Staškova'!F35</f>
        <v>0</v>
      </c>
      <c r="BC102" s="129">
        <f>'IO.4 - Staškova'!F36</f>
        <v>0</v>
      </c>
      <c r="BD102" s="131">
        <f>'IO.4 - Staškova'!F37</f>
        <v>0</v>
      </c>
      <c r="BE102" s="7"/>
      <c r="BT102" s="132" t="s">
        <v>86</v>
      </c>
      <c r="BV102" s="132" t="s">
        <v>81</v>
      </c>
      <c r="BW102" s="132" t="s">
        <v>111</v>
      </c>
      <c r="BX102" s="132" t="s">
        <v>5</v>
      </c>
      <c r="CL102" s="132" t="s">
        <v>1</v>
      </c>
      <c r="CM102" s="132" t="s">
        <v>88</v>
      </c>
    </row>
    <row r="103" s="7" customFormat="1" ht="16.5" customHeight="1">
      <c r="A103" s="133" t="s">
        <v>89</v>
      </c>
      <c r="B103" s="120"/>
      <c r="C103" s="121"/>
      <c r="D103" s="122" t="s">
        <v>112</v>
      </c>
      <c r="E103" s="122"/>
      <c r="F103" s="122"/>
      <c r="G103" s="122"/>
      <c r="H103" s="122"/>
      <c r="I103" s="123"/>
      <c r="J103" s="122" t="s">
        <v>113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5">
        <f>'IO.5 - Květinová'!J30</f>
        <v>0</v>
      </c>
      <c r="AH103" s="123"/>
      <c r="AI103" s="123"/>
      <c r="AJ103" s="123"/>
      <c r="AK103" s="123"/>
      <c r="AL103" s="123"/>
      <c r="AM103" s="123"/>
      <c r="AN103" s="125">
        <f>SUM(AG103,AT103)</f>
        <v>0</v>
      </c>
      <c r="AO103" s="123"/>
      <c r="AP103" s="123"/>
      <c r="AQ103" s="126" t="s">
        <v>85</v>
      </c>
      <c r="AR103" s="127"/>
      <c r="AS103" s="128">
        <v>0</v>
      </c>
      <c r="AT103" s="129">
        <f>ROUND(SUM(AV103:AW103),2)</f>
        <v>0</v>
      </c>
      <c r="AU103" s="130">
        <f>'IO.5 - Květinová'!P126</f>
        <v>0</v>
      </c>
      <c r="AV103" s="129">
        <f>'IO.5 - Květinová'!J33</f>
        <v>0</v>
      </c>
      <c r="AW103" s="129">
        <f>'IO.5 - Květinová'!J34</f>
        <v>0</v>
      </c>
      <c r="AX103" s="129">
        <f>'IO.5 - Květinová'!J35</f>
        <v>0</v>
      </c>
      <c r="AY103" s="129">
        <f>'IO.5 - Květinová'!J36</f>
        <v>0</v>
      </c>
      <c r="AZ103" s="129">
        <f>'IO.5 - Květinová'!F33</f>
        <v>0</v>
      </c>
      <c r="BA103" s="129">
        <f>'IO.5 - Květinová'!F34</f>
        <v>0</v>
      </c>
      <c r="BB103" s="129">
        <f>'IO.5 - Květinová'!F35</f>
        <v>0</v>
      </c>
      <c r="BC103" s="129">
        <f>'IO.5 - Květinová'!F36</f>
        <v>0</v>
      </c>
      <c r="BD103" s="131">
        <f>'IO.5 - Květinová'!F37</f>
        <v>0</v>
      </c>
      <c r="BE103" s="7"/>
      <c r="BT103" s="132" t="s">
        <v>86</v>
      </c>
      <c r="BV103" s="132" t="s">
        <v>81</v>
      </c>
      <c r="BW103" s="132" t="s">
        <v>114</v>
      </c>
      <c r="BX103" s="132" t="s">
        <v>5</v>
      </c>
      <c r="CL103" s="132" t="s">
        <v>1</v>
      </c>
      <c r="CM103" s="132" t="s">
        <v>88</v>
      </c>
    </row>
    <row r="104" s="7" customFormat="1" ht="16.5" customHeight="1">
      <c r="A104" s="133" t="s">
        <v>89</v>
      </c>
      <c r="B104" s="120"/>
      <c r="C104" s="121"/>
      <c r="D104" s="122" t="s">
        <v>115</v>
      </c>
      <c r="E104" s="122"/>
      <c r="F104" s="122"/>
      <c r="G104" s="122"/>
      <c r="H104" s="122"/>
      <c r="I104" s="123"/>
      <c r="J104" s="122" t="s">
        <v>116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'VRN - Vedlejší rozpočtové...'!J30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85</v>
      </c>
      <c r="AR104" s="127"/>
      <c r="AS104" s="143">
        <v>0</v>
      </c>
      <c r="AT104" s="144">
        <f>ROUND(SUM(AV104:AW104),2)</f>
        <v>0</v>
      </c>
      <c r="AU104" s="145">
        <f>'VRN - Vedlejší rozpočtové...'!P118</f>
        <v>0</v>
      </c>
      <c r="AV104" s="144">
        <f>'VRN - Vedlejší rozpočtové...'!J33</f>
        <v>0</v>
      </c>
      <c r="AW104" s="144">
        <f>'VRN - Vedlejší rozpočtové...'!J34</f>
        <v>0</v>
      </c>
      <c r="AX104" s="144">
        <f>'VRN - Vedlejší rozpočtové...'!J35</f>
        <v>0</v>
      </c>
      <c r="AY104" s="144">
        <f>'VRN - Vedlejší rozpočtové...'!J36</f>
        <v>0</v>
      </c>
      <c r="AZ104" s="144">
        <f>'VRN - Vedlejší rozpočtové...'!F33</f>
        <v>0</v>
      </c>
      <c r="BA104" s="144">
        <f>'VRN - Vedlejší rozpočtové...'!F34</f>
        <v>0</v>
      </c>
      <c r="BB104" s="144">
        <f>'VRN - Vedlejší rozpočtové...'!F35</f>
        <v>0</v>
      </c>
      <c r="BC104" s="144">
        <f>'VRN - Vedlejší rozpočtové...'!F36</f>
        <v>0</v>
      </c>
      <c r="BD104" s="146">
        <f>'VRN - Vedlejší rozpočtové...'!F37</f>
        <v>0</v>
      </c>
      <c r="BE104" s="7"/>
      <c r="BT104" s="132" t="s">
        <v>86</v>
      </c>
      <c r="BV104" s="132" t="s">
        <v>81</v>
      </c>
      <c r="BW104" s="132" t="s">
        <v>117</v>
      </c>
      <c r="BX104" s="132" t="s">
        <v>5</v>
      </c>
      <c r="CL104" s="132" t="s">
        <v>1</v>
      </c>
      <c r="CM104" s="132" t="s">
        <v>88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AYqXPNQKeL7BXuuChjpDUUS16RdQ0VvU9YOaKqYuOt/FK/wBDz7cN/FcJdjJCL1VrXeDx3mwTG/43FnZmSv5yg==" hashValue="GYw5zx7HoBMNKeND1zsxSruUFPW7CnNtej495FNdJeslGidsoa6YkeKeKFjy5r032Dv1uf7EmBDKd0kH+DTFZg==" algorithmName="SHA-512" password="CC35"/>
  <mergeCells count="78">
    <mergeCell ref="C92:G92"/>
    <mergeCell ref="D103:H103"/>
    <mergeCell ref="D98:H98"/>
    <mergeCell ref="D102:H102"/>
    <mergeCell ref="D104:H104"/>
    <mergeCell ref="D95:H95"/>
    <mergeCell ref="D99:H99"/>
    <mergeCell ref="E100:I100"/>
    <mergeCell ref="E97:I97"/>
    <mergeCell ref="E101:I101"/>
    <mergeCell ref="E96:I96"/>
    <mergeCell ref="I92:AF92"/>
    <mergeCell ref="J99:AF99"/>
    <mergeCell ref="J98:AF98"/>
    <mergeCell ref="J102:AF102"/>
    <mergeCell ref="J103:AF103"/>
    <mergeCell ref="J104:AF104"/>
    <mergeCell ref="J95:AF95"/>
    <mergeCell ref="K100:AF100"/>
    <mergeCell ref="K101:AF101"/>
    <mergeCell ref="K96:AF96"/>
    <mergeCell ref="K97:AF97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3:AM103"/>
    <mergeCell ref="AG102:AM102"/>
    <mergeCell ref="AG92:AM92"/>
    <mergeCell ref="AG97:AM97"/>
    <mergeCell ref="AG101:AM101"/>
    <mergeCell ref="AG100:AM100"/>
    <mergeCell ref="AG104:AM104"/>
    <mergeCell ref="AG95:AM95"/>
    <mergeCell ref="AG99:AM99"/>
    <mergeCell ref="AG96:AM96"/>
    <mergeCell ref="AM87:AN87"/>
    <mergeCell ref="AM90:AP90"/>
    <mergeCell ref="AM89:AP89"/>
    <mergeCell ref="AN95:AP95"/>
    <mergeCell ref="AN104:AP104"/>
    <mergeCell ref="AN98:AP98"/>
    <mergeCell ref="AN103:AP103"/>
    <mergeCell ref="AN97:AP97"/>
    <mergeCell ref="AN100:AP100"/>
    <mergeCell ref="AN101:AP101"/>
    <mergeCell ref="AN92:AP92"/>
    <mergeCell ref="AN96:AP96"/>
    <mergeCell ref="AN99:AP99"/>
    <mergeCell ref="AN102:AP102"/>
    <mergeCell ref="AS89:AT91"/>
    <mergeCell ref="AN94:AP94"/>
  </mergeCells>
  <hyperlinks>
    <hyperlink ref="A96" location="'IO.1.1 - Žitná (úsek mezi...'!C2" display="/"/>
    <hyperlink ref="A97" location="'IO.1.2 - Žitná (úsek mezi...'!C2" display="/"/>
    <hyperlink ref="A98" location="'IO.2 - Komenského'!C2" display="/"/>
    <hyperlink ref="A100" location="'IO.3.1 - Chodník'!C2" display="/"/>
    <hyperlink ref="A101" location="'IO.3.2 - Komunikace'!C2" display="/"/>
    <hyperlink ref="A102" location="'IO.4 - Staškova'!C2" display="/"/>
    <hyperlink ref="A103" location="'IO.5 - Květinová'!C2" display="/"/>
    <hyperlink ref="A10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4. 2. 2025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ROUND(J134,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ROUND((SUM(BE134:BE666)),  2)</f>
        <v>0</v>
      </c>
      <c r="G35" s="39"/>
      <c r="H35" s="39"/>
      <c r="I35" s="165">
        <v>0.20999999999999999</v>
      </c>
      <c r="J35" s="164">
        <f>ROUND(((SUM(BE134:BE666))*I35),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ROUND((SUM(BF134:BF666)),  2)</f>
        <v>0</v>
      </c>
      <c r="G36" s="39"/>
      <c r="H36" s="39"/>
      <c r="I36" s="165">
        <v>0.12</v>
      </c>
      <c r="J36" s="164">
        <f>ROUND(((SUM(BF134:BF666))*I36),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ROUND((SUM(BG134:BG666)),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ROUND((SUM(BH134:BH666)),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ROUND((SUM(BI134:BI666)),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IO.1.1 - Žitná (úsek mezi ul. Komenského a ul. Uničovská)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Šternberk</v>
      </c>
      <c r="G91" s="41"/>
      <c r="H91" s="41"/>
      <c r="I91" s="33" t="s">
        <v>22</v>
      </c>
      <c r="J91" s="80" t="str">
        <f>IF(J14="","",J14)</f>
        <v>4. 2. 2025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Šternberk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Petr Nikl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J134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J135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J136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130</v>
      </c>
      <c r="E101" s="197"/>
      <c r="F101" s="197"/>
      <c r="G101" s="197"/>
      <c r="H101" s="197"/>
      <c r="I101" s="197"/>
      <c r="J101" s="198">
        <f>J255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131</v>
      </c>
      <c r="E102" s="197"/>
      <c r="F102" s="197"/>
      <c r="G102" s="197"/>
      <c r="H102" s="197"/>
      <c r="I102" s="197"/>
      <c r="J102" s="198">
        <f>J271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132</v>
      </c>
      <c r="E103" s="197"/>
      <c r="F103" s="197"/>
      <c r="G103" s="197"/>
      <c r="H103" s="197"/>
      <c r="I103" s="197"/>
      <c r="J103" s="198">
        <f>J294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133</v>
      </c>
      <c r="E104" s="197"/>
      <c r="F104" s="197"/>
      <c r="G104" s="197"/>
      <c r="H104" s="197"/>
      <c r="I104" s="197"/>
      <c r="J104" s="198">
        <f>J305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134</v>
      </c>
      <c r="E105" s="197"/>
      <c r="F105" s="197"/>
      <c r="G105" s="197"/>
      <c r="H105" s="197"/>
      <c r="I105" s="197"/>
      <c r="J105" s="198">
        <f>J401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135</v>
      </c>
      <c r="E106" s="197"/>
      <c r="F106" s="197"/>
      <c r="G106" s="197"/>
      <c r="H106" s="197"/>
      <c r="I106" s="197"/>
      <c r="J106" s="198">
        <f>J448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136</v>
      </c>
      <c r="E107" s="197"/>
      <c r="F107" s="197"/>
      <c r="G107" s="197"/>
      <c r="H107" s="197"/>
      <c r="I107" s="197"/>
      <c r="J107" s="198">
        <f>J591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137</v>
      </c>
      <c r="E108" s="197"/>
      <c r="F108" s="197"/>
      <c r="G108" s="197"/>
      <c r="H108" s="197"/>
      <c r="I108" s="197"/>
      <c r="J108" s="198">
        <f>J648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138</v>
      </c>
      <c r="E109" s="192"/>
      <c r="F109" s="192"/>
      <c r="G109" s="192"/>
      <c r="H109" s="192"/>
      <c r="I109" s="192"/>
      <c r="J109" s="193">
        <f>J650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139</v>
      </c>
      <c r="E110" s="197"/>
      <c r="F110" s="197"/>
      <c r="G110" s="197"/>
      <c r="H110" s="197"/>
      <c r="I110" s="197"/>
      <c r="J110" s="198">
        <f>J651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140</v>
      </c>
      <c r="E111" s="192"/>
      <c r="F111" s="192"/>
      <c r="G111" s="192"/>
      <c r="H111" s="192"/>
      <c r="I111" s="192"/>
      <c r="J111" s="193">
        <f>J661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5"/>
      <c r="C112" s="134"/>
      <c r="D112" s="196" t="s">
        <v>141</v>
      </c>
      <c r="E112" s="197"/>
      <c r="F112" s="197"/>
      <c r="G112" s="197"/>
      <c r="H112" s="197"/>
      <c r="I112" s="197"/>
      <c r="J112" s="198">
        <f>J662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6.25" customHeight="1">
      <c r="A122" s="39"/>
      <c r="B122" s="40"/>
      <c r="C122" s="41"/>
      <c r="D122" s="41"/>
      <c r="E122" s="184" t="str">
        <f>E7</f>
        <v>Stavební úpravy komunikací Žitná, Hanácká, Komenského, Staškova, Květinová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119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39"/>
      <c r="B124" s="40"/>
      <c r="C124" s="41"/>
      <c r="D124" s="41"/>
      <c r="E124" s="184" t="s">
        <v>120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121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E11</f>
        <v>IO.1.1 - Žitná (úsek mezi ul. Komenského a ul. Uničovská)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F14</f>
        <v>Šternberk</v>
      </c>
      <c r="G128" s="41"/>
      <c r="H128" s="41"/>
      <c r="I128" s="33" t="s">
        <v>22</v>
      </c>
      <c r="J128" s="80" t="str">
        <f>IF(J14="","",J14)</f>
        <v>4. 2. 2025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E17</f>
        <v>Město Šternberk</v>
      </c>
      <c r="G130" s="41"/>
      <c r="H130" s="41"/>
      <c r="I130" s="33" t="s">
        <v>32</v>
      </c>
      <c r="J130" s="37" t="str">
        <f>E23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IF(E20="","",E20)</f>
        <v>Vyplň údaj</v>
      </c>
      <c r="G131" s="41"/>
      <c r="H131" s="41"/>
      <c r="I131" s="33" t="s">
        <v>35</v>
      </c>
      <c r="J131" s="37" t="str">
        <f>E26</f>
        <v>Petr Nikl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143</v>
      </c>
      <c r="D133" s="203" t="s">
        <v>64</v>
      </c>
      <c r="E133" s="203" t="s">
        <v>60</v>
      </c>
      <c r="F133" s="203" t="s">
        <v>61</v>
      </c>
      <c r="G133" s="203" t="s">
        <v>144</v>
      </c>
      <c r="H133" s="203" t="s">
        <v>145</v>
      </c>
      <c r="I133" s="203" t="s">
        <v>146</v>
      </c>
      <c r="J133" s="204" t="s">
        <v>125</v>
      </c>
      <c r="K133" s="205" t="s">
        <v>147</v>
      </c>
      <c r="L133" s="206"/>
      <c r="M133" s="101" t="s">
        <v>1</v>
      </c>
      <c r="N133" s="102" t="s">
        <v>43</v>
      </c>
      <c r="O133" s="102" t="s">
        <v>148</v>
      </c>
      <c r="P133" s="102" t="s">
        <v>149</v>
      </c>
      <c r="Q133" s="102" t="s">
        <v>150</v>
      </c>
      <c r="R133" s="102" t="s">
        <v>151</v>
      </c>
      <c r="S133" s="102" t="s">
        <v>152</v>
      </c>
      <c r="T133" s="103" t="s">
        <v>153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154</v>
      </c>
      <c r="D134" s="41"/>
      <c r="E134" s="41"/>
      <c r="F134" s="41"/>
      <c r="G134" s="41"/>
      <c r="H134" s="41"/>
      <c r="I134" s="41"/>
      <c r="J134" s="207">
        <f>BK134</f>
        <v>0</v>
      </c>
      <c r="K134" s="41"/>
      <c r="L134" s="45"/>
      <c r="M134" s="104"/>
      <c r="N134" s="208"/>
      <c r="O134" s="105"/>
      <c r="P134" s="209">
        <f>P135+P650+P661</f>
        <v>0</v>
      </c>
      <c r="Q134" s="105"/>
      <c r="R134" s="209">
        <f>R135+R650+R661</f>
        <v>196.60343881595</v>
      </c>
      <c r="S134" s="105"/>
      <c r="T134" s="210">
        <f>T135+T650+T661</f>
        <v>138.37567999999999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78</v>
      </c>
      <c r="AU134" s="18" t="s">
        <v>127</v>
      </c>
      <c r="BK134" s="211">
        <f>BK135+BK650+BK661</f>
        <v>0</v>
      </c>
    </row>
    <row r="135" s="12" customFormat="1" ht="25.92" customHeight="1">
      <c r="A135" s="12"/>
      <c r="B135" s="212"/>
      <c r="C135" s="213"/>
      <c r="D135" s="214" t="s">
        <v>78</v>
      </c>
      <c r="E135" s="215" t="s">
        <v>155</v>
      </c>
      <c r="F135" s="215" t="s">
        <v>156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P136+P255+P271+P294+P305+P401+P448+P591+P648</f>
        <v>0</v>
      </c>
      <c r="Q135" s="220"/>
      <c r="R135" s="221">
        <f>R136+R255+R271+R294+R305+R401+R448+R591+R648</f>
        <v>196.60343881595</v>
      </c>
      <c r="S135" s="220"/>
      <c r="T135" s="222">
        <f>T136+T255+T271+T294+T305+T401+T448+T591+T648</f>
        <v>138.37567999999999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86</v>
      </c>
      <c r="AT135" s="224" t="s">
        <v>78</v>
      </c>
      <c r="AU135" s="224" t="s">
        <v>79</v>
      </c>
      <c r="AY135" s="223" t="s">
        <v>157</v>
      </c>
      <c r="BK135" s="225">
        <f>BK136+BK255+BK271+BK294+BK305+BK401+BK448+BK591+BK648</f>
        <v>0</v>
      </c>
    </row>
    <row r="136" s="12" customFormat="1" ht="22.8" customHeight="1">
      <c r="A136" s="12"/>
      <c r="B136" s="212"/>
      <c r="C136" s="213"/>
      <c r="D136" s="214" t="s">
        <v>78</v>
      </c>
      <c r="E136" s="226" t="s">
        <v>86</v>
      </c>
      <c r="F136" s="226" t="s">
        <v>158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SUM(P137:P254)</f>
        <v>0</v>
      </c>
      <c r="Q136" s="220"/>
      <c r="R136" s="221">
        <f>SUM(R137:R254)</f>
        <v>0.083927248319999995</v>
      </c>
      <c r="S136" s="220"/>
      <c r="T136" s="222">
        <f>SUM(T137:T254)</f>
        <v>123.0328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78</v>
      </c>
      <c r="AU136" s="224" t="s">
        <v>86</v>
      </c>
      <c r="AY136" s="223" t="s">
        <v>157</v>
      </c>
      <c r="BK136" s="225">
        <f>SUM(BK137:BK254)</f>
        <v>0</v>
      </c>
    </row>
    <row r="137" s="2" customFormat="1" ht="24.15" customHeight="1">
      <c r="A137" s="39"/>
      <c r="B137" s="40"/>
      <c r="C137" s="228" t="s">
        <v>86</v>
      </c>
      <c r="D137" s="228" t="s">
        <v>159</v>
      </c>
      <c r="E137" s="229" t="s">
        <v>160</v>
      </c>
      <c r="F137" s="230" t="s">
        <v>161</v>
      </c>
      <c r="G137" s="231" t="s">
        <v>162</v>
      </c>
      <c r="H137" s="232">
        <v>3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44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0.255</v>
      </c>
      <c r="T137" s="239">
        <f>S137*H137</f>
        <v>0.76500000000000001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163</v>
      </c>
      <c r="AT137" s="240" t="s">
        <v>159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163</v>
      </c>
      <c r="BM137" s="240" t="s">
        <v>164</v>
      </c>
    </row>
    <row r="138" s="13" customFormat="1">
      <c r="A138" s="13"/>
      <c r="B138" s="242"/>
      <c r="C138" s="243"/>
      <c r="D138" s="244" t="s">
        <v>165</v>
      </c>
      <c r="E138" s="245" t="s">
        <v>1</v>
      </c>
      <c r="F138" s="246" t="s">
        <v>166</v>
      </c>
      <c r="G138" s="243"/>
      <c r="H138" s="245" t="s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165</v>
      </c>
      <c r="AU138" s="252" t="s">
        <v>88</v>
      </c>
      <c r="AV138" s="13" t="s">
        <v>86</v>
      </c>
      <c r="AW138" s="13" t="s">
        <v>34</v>
      </c>
      <c r="AX138" s="13" t="s">
        <v>79</v>
      </c>
      <c r="AY138" s="252" t="s">
        <v>157</v>
      </c>
    </row>
    <row r="139" s="13" customFormat="1">
      <c r="A139" s="13"/>
      <c r="B139" s="242"/>
      <c r="C139" s="243"/>
      <c r="D139" s="244" t="s">
        <v>165</v>
      </c>
      <c r="E139" s="245" t="s">
        <v>1</v>
      </c>
      <c r="F139" s="246" t="s">
        <v>167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165</v>
      </c>
      <c r="AU139" s="252" t="s">
        <v>88</v>
      </c>
      <c r="AV139" s="13" t="s">
        <v>86</v>
      </c>
      <c r="AW139" s="13" t="s">
        <v>34</v>
      </c>
      <c r="AX139" s="13" t="s">
        <v>79</v>
      </c>
      <c r="AY139" s="252" t="s">
        <v>157</v>
      </c>
    </row>
    <row r="140" s="13" customFormat="1">
      <c r="A140" s="13"/>
      <c r="B140" s="242"/>
      <c r="C140" s="243"/>
      <c r="D140" s="244" t="s">
        <v>165</v>
      </c>
      <c r="E140" s="245" t="s">
        <v>1</v>
      </c>
      <c r="F140" s="246" t="s">
        <v>168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165</v>
      </c>
      <c r="AU140" s="252" t="s">
        <v>88</v>
      </c>
      <c r="AV140" s="13" t="s">
        <v>86</v>
      </c>
      <c r="AW140" s="13" t="s">
        <v>34</v>
      </c>
      <c r="AX140" s="13" t="s">
        <v>79</v>
      </c>
      <c r="AY140" s="252" t="s">
        <v>157</v>
      </c>
    </row>
    <row r="141" s="13" customFormat="1">
      <c r="A141" s="13"/>
      <c r="B141" s="242"/>
      <c r="C141" s="243"/>
      <c r="D141" s="244" t="s">
        <v>165</v>
      </c>
      <c r="E141" s="245" t="s">
        <v>1</v>
      </c>
      <c r="F141" s="246" t="s">
        <v>169</v>
      </c>
      <c r="G141" s="243"/>
      <c r="H141" s="245" t="s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165</v>
      </c>
      <c r="AU141" s="252" t="s">
        <v>88</v>
      </c>
      <c r="AV141" s="13" t="s">
        <v>86</v>
      </c>
      <c r="AW141" s="13" t="s">
        <v>34</v>
      </c>
      <c r="AX141" s="13" t="s">
        <v>79</v>
      </c>
      <c r="AY141" s="252" t="s">
        <v>157</v>
      </c>
    </row>
    <row r="142" s="13" customFormat="1">
      <c r="A142" s="13"/>
      <c r="B142" s="242"/>
      <c r="C142" s="243"/>
      <c r="D142" s="244" t="s">
        <v>165</v>
      </c>
      <c r="E142" s="245" t="s">
        <v>1</v>
      </c>
      <c r="F142" s="246" t="s">
        <v>170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165</v>
      </c>
      <c r="AU142" s="252" t="s">
        <v>88</v>
      </c>
      <c r="AV142" s="13" t="s">
        <v>86</v>
      </c>
      <c r="AW142" s="13" t="s">
        <v>34</v>
      </c>
      <c r="AX142" s="13" t="s">
        <v>79</v>
      </c>
      <c r="AY142" s="252" t="s">
        <v>157</v>
      </c>
    </row>
    <row r="143" s="13" customFormat="1">
      <c r="A143" s="13"/>
      <c r="B143" s="242"/>
      <c r="C143" s="243"/>
      <c r="D143" s="244" t="s">
        <v>165</v>
      </c>
      <c r="E143" s="245" t="s">
        <v>1</v>
      </c>
      <c r="F143" s="246" t="s">
        <v>171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165</v>
      </c>
      <c r="AU143" s="252" t="s">
        <v>88</v>
      </c>
      <c r="AV143" s="13" t="s">
        <v>86</v>
      </c>
      <c r="AW143" s="13" t="s">
        <v>34</v>
      </c>
      <c r="AX143" s="13" t="s">
        <v>79</v>
      </c>
      <c r="AY143" s="252" t="s">
        <v>157</v>
      </c>
    </row>
    <row r="144" s="13" customFormat="1">
      <c r="A144" s="13"/>
      <c r="B144" s="242"/>
      <c r="C144" s="243"/>
      <c r="D144" s="244" t="s">
        <v>165</v>
      </c>
      <c r="E144" s="245" t="s">
        <v>1</v>
      </c>
      <c r="F144" s="246" t="s">
        <v>172</v>
      </c>
      <c r="G144" s="243"/>
      <c r="H144" s="245" t="s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165</v>
      </c>
      <c r="AU144" s="252" t="s">
        <v>88</v>
      </c>
      <c r="AV144" s="13" t="s">
        <v>86</v>
      </c>
      <c r="AW144" s="13" t="s">
        <v>34</v>
      </c>
      <c r="AX144" s="13" t="s">
        <v>79</v>
      </c>
      <c r="AY144" s="252" t="s">
        <v>157</v>
      </c>
    </row>
    <row r="145" s="13" customFormat="1">
      <c r="A145" s="13"/>
      <c r="B145" s="242"/>
      <c r="C145" s="243"/>
      <c r="D145" s="244" t="s">
        <v>165</v>
      </c>
      <c r="E145" s="245" t="s">
        <v>1</v>
      </c>
      <c r="F145" s="246" t="s">
        <v>173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165</v>
      </c>
      <c r="AU145" s="252" t="s">
        <v>88</v>
      </c>
      <c r="AV145" s="13" t="s">
        <v>86</v>
      </c>
      <c r="AW145" s="13" t="s">
        <v>34</v>
      </c>
      <c r="AX145" s="13" t="s">
        <v>79</v>
      </c>
      <c r="AY145" s="252" t="s">
        <v>157</v>
      </c>
    </row>
    <row r="146" s="13" customFormat="1">
      <c r="A146" s="13"/>
      <c r="B146" s="242"/>
      <c r="C146" s="243"/>
      <c r="D146" s="244" t="s">
        <v>165</v>
      </c>
      <c r="E146" s="245" t="s">
        <v>1</v>
      </c>
      <c r="F146" s="246" t="s">
        <v>174</v>
      </c>
      <c r="G146" s="243"/>
      <c r="H146" s="245" t="s">
        <v>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165</v>
      </c>
      <c r="AU146" s="252" t="s">
        <v>88</v>
      </c>
      <c r="AV146" s="13" t="s">
        <v>86</v>
      </c>
      <c r="AW146" s="13" t="s">
        <v>34</v>
      </c>
      <c r="AX146" s="13" t="s">
        <v>79</v>
      </c>
      <c r="AY146" s="252" t="s">
        <v>157</v>
      </c>
    </row>
    <row r="147" s="14" customFormat="1">
      <c r="A147" s="14"/>
      <c r="B147" s="253"/>
      <c r="C147" s="254"/>
      <c r="D147" s="244" t="s">
        <v>165</v>
      </c>
      <c r="E147" s="255" t="s">
        <v>1</v>
      </c>
      <c r="F147" s="256" t="s">
        <v>175</v>
      </c>
      <c r="G147" s="254"/>
      <c r="H147" s="257">
        <v>0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165</v>
      </c>
      <c r="AU147" s="263" t="s">
        <v>88</v>
      </c>
      <c r="AV147" s="14" t="s">
        <v>176</v>
      </c>
      <c r="AW147" s="14" t="s">
        <v>34</v>
      </c>
      <c r="AX147" s="14" t="s">
        <v>79</v>
      </c>
      <c r="AY147" s="263" t="s">
        <v>157</v>
      </c>
    </row>
    <row r="148" s="13" customFormat="1">
      <c r="A148" s="13"/>
      <c r="B148" s="242"/>
      <c r="C148" s="243"/>
      <c r="D148" s="244" t="s">
        <v>165</v>
      </c>
      <c r="E148" s="245" t="s">
        <v>1</v>
      </c>
      <c r="F148" s="246" t="s">
        <v>177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165</v>
      </c>
      <c r="AU148" s="252" t="s">
        <v>88</v>
      </c>
      <c r="AV148" s="13" t="s">
        <v>86</v>
      </c>
      <c r="AW148" s="13" t="s">
        <v>34</v>
      </c>
      <c r="AX148" s="13" t="s">
        <v>79</v>
      </c>
      <c r="AY148" s="252" t="s">
        <v>157</v>
      </c>
    </row>
    <row r="149" s="13" customFormat="1">
      <c r="A149" s="13"/>
      <c r="B149" s="242"/>
      <c r="C149" s="243"/>
      <c r="D149" s="244" t="s">
        <v>165</v>
      </c>
      <c r="E149" s="245" t="s">
        <v>1</v>
      </c>
      <c r="F149" s="246" t="s">
        <v>178</v>
      </c>
      <c r="G149" s="243"/>
      <c r="H149" s="245" t="s">
        <v>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165</v>
      </c>
      <c r="AU149" s="252" t="s">
        <v>88</v>
      </c>
      <c r="AV149" s="13" t="s">
        <v>86</v>
      </c>
      <c r="AW149" s="13" t="s">
        <v>34</v>
      </c>
      <c r="AX149" s="13" t="s">
        <v>79</v>
      </c>
      <c r="AY149" s="252" t="s">
        <v>157</v>
      </c>
    </row>
    <row r="150" s="15" customFormat="1">
      <c r="A150" s="15"/>
      <c r="B150" s="264"/>
      <c r="C150" s="265"/>
      <c r="D150" s="244" t="s">
        <v>165</v>
      </c>
      <c r="E150" s="266" t="s">
        <v>1</v>
      </c>
      <c r="F150" s="267" t="s">
        <v>179</v>
      </c>
      <c r="G150" s="265"/>
      <c r="H150" s="268">
        <v>3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165</v>
      </c>
      <c r="AU150" s="274" t="s">
        <v>88</v>
      </c>
      <c r="AV150" s="15" t="s">
        <v>88</v>
      </c>
      <c r="AW150" s="15" t="s">
        <v>34</v>
      </c>
      <c r="AX150" s="15" t="s">
        <v>79</v>
      </c>
      <c r="AY150" s="274" t="s">
        <v>157</v>
      </c>
    </row>
    <row r="151" s="14" customFormat="1">
      <c r="A151" s="14"/>
      <c r="B151" s="253"/>
      <c r="C151" s="254"/>
      <c r="D151" s="244" t="s">
        <v>165</v>
      </c>
      <c r="E151" s="255" t="s">
        <v>1</v>
      </c>
      <c r="F151" s="256" t="s">
        <v>180</v>
      </c>
      <c r="G151" s="254"/>
      <c r="H151" s="257">
        <v>3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165</v>
      </c>
      <c r="AU151" s="263" t="s">
        <v>88</v>
      </c>
      <c r="AV151" s="14" t="s">
        <v>176</v>
      </c>
      <c r="AW151" s="14" t="s">
        <v>34</v>
      </c>
      <c r="AX151" s="14" t="s">
        <v>79</v>
      </c>
      <c r="AY151" s="263" t="s">
        <v>157</v>
      </c>
    </row>
    <row r="152" s="16" customFormat="1">
      <c r="A152" s="16"/>
      <c r="B152" s="275"/>
      <c r="C152" s="276"/>
      <c r="D152" s="244" t="s">
        <v>165</v>
      </c>
      <c r="E152" s="277" t="s">
        <v>1</v>
      </c>
      <c r="F152" s="278" t="s">
        <v>181</v>
      </c>
      <c r="G152" s="276"/>
      <c r="H152" s="279">
        <v>3</v>
      </c>
      <c r="I152" s="280"/>
      <c r="J152" s="276"/>
      <c r="K152" s="276"/>
      <c r="L152" s="281"/>
      <c r="M152" s="282"/>
      <c r="N152" s="283"/>
      <c r="O152" s="283"/>
      <c r="P152" s="283"/>
      <c r="Q152" s="283"/>
      <c r="R152" s="283"/>
      <c r="S152" s="283"/>
      <c r="T152" s="28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5" t="s">
        <v>165</v>
      </c>
      <c r="AU152" s="285" t="s">
        <v>88</v>
      </c>
      <c r="AV152" s="16" t="s">
        <v>163</v>
      </c>
      <c r="AW152" s="16" t="s">
        <v>34</v>
      </c>
      <c r="AX152" s="16" t="s">
        <v>86</v>
      </c>
      <c r="AY152" s="285" t="s">
        <v>157</v>
      </c>
    </row>
    <row r="153" s="2" customFormat="1" ht="33" customHeight="1">
      <c r="A153" s="39"/>
      <c r="B153" s="40"/>
      <c r="C153" s="228" t="s">
        <v>88</v>
      </c>
      <c r="D153" s="228" t="s">
        <v>159</v>
      </c>
      <c r="E153" s="229" t="s">
        <v>182</v>
      </c>
      <c r="F153" s="230" t="s">
        <v>183</v>
      </c>
      <c r="G153" s="231" t="s">
        <v>162</v>
      </c>
      <c r="H153" s="232">
        <v>123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44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0.255</v>
      </c>
      <c r="T153" s="239">
        <f>S153*H153</f>
        <v>31.365000000000002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163</v>
      </c>
      <c r="AT153" s="240" t="s">
        <v>159</v>
      </c>
      <c r="AU153" s="240" t="s">
        <v>88</v>
      </c>
      <c r="AY153" s="18" t="s">
        <v>157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163</v>
      </c>
      <c r="BM153" s="240" t="s">
        <v>184</v>
      </c>
    </row>
    <row r="154" s="2" customFormat="1" ht="24.15" customHeight="1">
      <c r="A154" s="39"/>
      <c r="B154" s="40"/>
      <c r="C154" s="228" t="s">
        <v>176</v>
      </c>
      <c r="D154" s="228" t="s">
        <v>159</v>
      </c>
      <c r="E154" s="229" t="s">
        <v>185</v>
      </c>
      <c r="F154" s="230" t="s">
        <v>186</v>
      </c>
      <c r="G154" s="231" t="s">
        <v>162</v>
      </c>
      <c r="H154" s="232">
        <v>63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0.29499999999999998</v>
      </c>
      <c r="T154" s="239">
        <f>S154*H154</f>
        <v>18.584999999999997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187</v>
      </c>
    </row>
    <row r="155" s="13" customFormat="1">
      <c r="A155" s="13"/>
      <c r="B155" s="242"/>
      <c r="C155" s="243"/>
      <c r="D155" s="244" t="s">
        <v>165</v>
      </c>
      <c r="E155" s="245" t="s">
        <v>1</v>
      </c>
      <c r="F155" s="246" t="s">
        <v>188</v>
      </c>
      <c r="G155" s="243"/>
      <c r="H155" s="245" t="s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165</v>
      </c>
      <c r="AU155" s="252" t="s">
        <v>88</v>
      </c>
      <c r="AV155" s="13" t="s">
        <v>86</v>
      </c>
      <c r="AW155" s="13" t="s">
        <v>34</v>
      </c>
      <c r="AX155" s="13" t="s">
        <v>79</v>
      </c>
      <c r="AY155" s="252" t="s">
        <v>157</v>
      </c>
    </row>
    <row r="156" s="13" customFormat="1">
      <c r="A156" s="13"/>
      <c r="B156" s="242"/>
      <c r="C156" s="243"/>
      <c r="D156" s="244" t="s">
        <v>165</v>
      </c>
      <c r="E156" s="245" t="s">
        <v>1</v>
      </c>
      <c r="F156" s="246" t="s">
        <v>189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165</v>
      </c>
      <c r="AU156" s="252" t="s">
        <v>88</v>
      </c>
      <c r="AV156" s="13" t="s">
        <v>86</v>
      </c>
      <c r="AW156" s="13" t="s">
        <v>34</v>
      </c>
      <c r="AX156" s="13" t="s">
        <v>79</v>
      </c>
      <c r="AY156" s="252" t="s">
        <v>157</v>
      </c>
    </row>
    <row r="157" s="15" customFormat="1">
      <c r="A157" s="15"/>
      <c r="B157" s="264"/>
      <c r="C157" s="265"/>
      <c r="D157" s="244" t="s">
        <v>165</v>
      </c>
      <c r="E157" s="266" t="s">
        <v>1</v>
      </c>
      <c r="F157" s="267" t="s">
        <v>190</v>
      </c>
      <c r="G157" s="265"/>
      <c r="H157" s="268">
        <v>41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165</v>
      </c>
      <c r="AU157" s="274" t="s">
        <v>88</v>
      </c>
      <c r="AV157" s="15" t="s">
        <v>88</v>
      </c>
      <c r="AW157" s="15" t="s">
        <v>34</v>
      </c>
      <c r="AX157" s="15" t="s">
        <v>79</v>
      </c>
      <c r="AY157" s="274" t="s">
        <v>157</v>
      </c>
    </row>
    <row r="158" s="13" customFormat="1">
      <c r="A158" s="13"/>
      <c r="B158" s="242"/>
      <c r="C158" s="243"/>
      <c r="D158" s="244" t="s">
        <v>165</v>
      </c>
      <c r="E158" s="245" t="s">
        <v>1</v>
      </c>
      <c r="F158" s="246" t="s">
        <v>191</v>
      </c>
      <c r="G158" s="243"/>
      <c r="H158" s="245" t="s">
        <v>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165</v>
      </c>
      <c r="AU158" s="252" t="s">
        <v>88</v>
      </c>
      <c r="AV158" s="13" t="s">
        <v>86</v>
      </c>
      <c r="AW158" s="13" t="s">
        <v>34</v>
      </c>
      <c r="AX158" s="13" t="s">
        <v>79</v>
      </c>
      <c r="AY158" s="252" t="s">
        <v>157</v>
      </c>
    </row>
    <row r="159" s="15" customFormat="1">
      <c r="A159" s="15"/>
      <c r="B159" s="264"/>
      <c r="C159" s="265"/>
      <c r="D159" s="244" t="s">
        <v>165</v>
      </c>
      <c r="E159" s="266" t="s">
        <v>1</v>
      </c>
      <c r="F159" s="267" t="s">
        <v>192</v>
      </c>
      <c r="G159" s="265"/>
      <c r="H159" s="268">
        <v>16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165</v>
      </c>
      <c r="AU159" s="274" t="s">
        <v>88</v>
      </c>
      <c r="AV159" s="15" t="s">
        <v>88</v>
      </c>
      <c r="AW159" s="15" t="s">
        <v>34</v>
      </c>
      <c r="AX159" s="15" t="s">
        <v>79</v>
      </c>
      <c r="AY159" s="274" t="s">
        <v>157</v>
      </c>
    </row>
    <row r="160" s="13" customFormat="1">
      <c r="A160" s="13"/>
      <c r="B160" s="242"/>
      <c r="C160" s="243"/>
      <c r="D160" s="244" t="s">
        <v>165</v>
      </c>
      <c r="E160" s="245" t="s">
        <v>1</v>
      </c>
      <c r="F160" s="246" t="s">
        <v>193</v>
      </c>
      <c r="G160" s="243"/>
      <c r="H160" s="245" t="s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165</v>
      </c>
      <c r="AU160" s="252" t="s">
        <v>88</v>
      </c>
      <c r="AV160" s="13" t="s">
        <v>86</v>
      </c>
      <c r="AW160" s="13" t="s">
        <v>34</v>
      </c>
      <c r="AX160" s="13" t="s">
        <v>79</v>
      </c>
      <c r="AY160" s="252" t="s">
        <v>157</v>
      </c>
    </row>
    <row r="161" s="15" customFormat="1">
      <c r="A161" s="15"/>
      <c r="B161" s="264"/>
      <c r="C161" s="265"/>
      <c r="D161" s="244" t="s">
        <v>165</v>
      </c>
      <c r="E161" s="266" t="s">
        <v>1</v>
      </c>
      <c r="F161" s="267" t="s">
        <v>194</v>
      </c>
      <c r="G161" s="265"/>
      <c r="H161" s="268">
        <v>6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165</v>
      </c>
      <c r="AU161" s="274" t="s">
        <v>88</v>
      </c>
      <c r="AV161" s="15" t="s">
        <v>88</v>
      </c>
      <c r="AW161" s="15" t="s">
        <v>34</v>
      </c>
      <c r="AX161" s="15" t="s">
        <v>79</v>
      </c>
      <c r="AY161" s="274" t="s">
        <v>157</v>
      </c>
    </row>
    <row r="162" s="16" customFormat="1">
      <c r="A162" s="16"/>
      <c r="B162" s="275"/>
      <c r="C162" s="276"/>
      <c r="D162" s="244" t="s">
        <v>165</v>
      </c>
      <c r="E162" s="277" t="s">
        <v>1</v>
      </c>
      <c r="F162" s="278" t="s">
        <v>181</v>
      </c>
      <c r="G162" s="276"/>
      <c r="H162" s="279">
        <v>63</v>
      </c>
      <c r="I162" s="280"/>
      <c r="J162" s="276"/>
      <c r="K162" s="276"/>
      <c r="L162" s="281"/>
      <c r="M162" s="282"/>
      <c r="N162" s="283"/>
      <c r="O162" s="283"/>
      <c r="P162" s="283"/>
      <c r="Q162" s="283"/>
      <c r="R162" s="283"/>
      <c r="S162" s="283"/>
      <c r="T162" s="28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5" t="s">
        <v>165</v>
      </c>
      <c r="AU162" s="285" t="s">
        <v>88</v>
      </c>
      <c r="AV162" s="16" t="s">
        <v>163</v>
      </c>
      <c r="AW162" s="16" t="s">
        <v>34</v>
      </c>
      <c r="AX162" s="16" t="s">
        <v>86</v>
      </c>
      <c r="AY162" s="285" t="s">
        <v>157</v>
      </c>
    </row>
    <row r="163" s="2" customFormat="1" ht="33" customHeight="1">
      <c r="A163" s="39"/>
      <c r="B163" s="40"/>
      <c r="C163" s="228" t="s">
        <v>163</v>
      </c>
      <c r="D163" s="228" t="s">
        <v>159</v>
      </c>
      <c r="E163" s="229" t="s">
        <v>195</v>
      </c>
      <c r="F163" s="230" t="s">
        <v>196</v>
      </c>
      <c r="G163" s="231" t="s">
        <v>162</v>
      </c>
      <c r="H163" s="232">
        <v>16.579999999999998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44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0.29999999999999999</v>
      </c>
      <c r="T163" s="239">
        <f>S163*H163</f>
        <v>4.9739999999999993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163</v>
      </c>
      <c r="AT163" s="240" t="s">
        <v>159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163</v>
      </c>
      <c r="BM163" s="240" t="s">
        <v>197</v>
      </c>
    </row>
    <row r="164" s="2" customFormat="1" ht="33" customHeight="1">
      <c r="A164" s="39"/>
      <c r="B164" s="40"/>
      <c r="C164" s="228" t="s">
        <v>198</v>
      </c>
      <c r="D164" s="228" t="s">
        <v>159</v>
      </c>
      <c r="E164" s="229" t="s">
        <v>199</v>
      </c>
      <c r="F164" s="230" t="s">
        <v>200</v>
      </c>
      <c r="G164" s="231" t="s">
        <v>162</v>
      </c>
      <c r="H164" s="232">
        <v>16.579999999999998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44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0.28999999999999998</v>
      </c>
      <c r="T164" s="239">
        <f>S164*H164</f>
        <v>4.8081999999999994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163</v>
      </c>
      <c r="AT164" s="240" t="s">
        <v>159</v>
      </c>
      <c r="AU164" s="240" t="s">
        <v>88</v>
      </c>
      <c r="AY164" s="18" t="s">
        <v>157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163</v>
      </c>
      <c r="BM164" s="240" t="s">
        <v>201</v>
      </c>
    </row>
    <row r="165" s="2" customFormat="1" ht="24.15" customHeight="1">
      <c r="A165" s="39"/>
      <c r="B165" s="40"/>
      <c r="C165" s="228" t="s">
        <v>202</v>
      </c>
      <c r="D165" s="228" t="s">
        <v>159</v>
      </c>
      <c r="E165" s="229" t="s">
        <v>203</v>
      </c>
      <c r="F165" s="230" t="s">
        <v>204</v>
      </c>
      <c r="G165" s="231" t="s">
        <v>162</v>
      </c>
      <c r="H165" s="232">
        <v>29.48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44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0.22</v>
      </c>
      <c r="T165" s="239">
        <f>S165*H165</f>
        <v>6.4855999999999998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163</v>
      </c>
      <c r="AT165" s="240" t="s">
        <v>159</v>
      </c>
      <c r="AU165" s="240" t="s">
        <v>88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205</v>
      </c>
    </row>
    <row r="166" s="2" customFormat="1" ht="33" customHeight="1">
      <c r="A166" s="39"/>
      <c r="B166" s="40"/>
      <c r="C166" s="228" t="s">
        <v>206</v>
      </c>
      <c r="D166" s="228" t="s">
        <v>159</v>
      </c>
      <c r="E166" s="229" t="s">
        <v>207</v>
      </c>
      <c r="F166" s="230" t="s">
        <v>208</v>
      </c>
      <c r="G166" s="231" t="s">
        <v>162</v>
      </c>
      <c r="H166" s="232">
        <v>445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44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163</v>
      </c>
      <c r="AT166" s="240" t="s">
        <v>159</v>
      </c>
      <c r="AU166" s="240" t="s">
        <v>88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163</v>
      </c>
      <c r="BM166" s="240" t="s">
        <v>209</v>
      </c>
    </row>
    <row r="167" s="13" customFormat="1">
      <c r="A167" s="13"/>
      <c r="B167" s="242"/>
      <c r="C167" s="243"/>
      <c r="D167" s="244" t="s">
        <v>165</v>
      </c>
      <c r="E167" s="245" t="s">
        <v>1</v>
      </c>
      <c r="F167" s="246" t="s">
        <v>210</v>
      </c>
      <c r="G167" s="243"/>
      <c r="H167" s="245" t="s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165</v>
      </c>
      <c r="AU167" s="252" t="s">
        <v>88</v>
      </c>
      <c r="AV167" s="13" t="s">
        <v>86</v>
      </c>
      <c r="AW167" s="13" t="s">
        <v>34</v>
      </c>
      <c r="AX167" s="13" t="s">
        <v>79</v>
      </c>
      <c r="AY167" s="252" t="s">
        <v>157</v>
      </c>
    </row>
    <row r="168" s="15" customFormat="1">
      <c r="A168" s="15"/>
      <c r="B168" s="264"/>
      <c r="C168" s="265"/>
      <c r="D168" s="244" t="s">
        <v>165</v>
      </c>
      <c r="E168" s="266" t="s">
        <v>1</v>
      </c>
      <c r="F168" s="267" t="s">
        <v>211</v>
      </c>
      <c r="G168" s="265"/>
      <c r="H168" s="268">
        <v>445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165</v>
      </c>
      <c r="AU168" s="274" t="s">
        <v>88</v>
      </c>
      <c r="AV168" s="15" t="s">
        <v>88</v>
      </c>
      <c r="AW168" s="15" t="s">
        <v>34</v>
      </c>
      <c r="AX168" s="15" t="s">
        <v>79</v>
      </c>
      <c r="AY168" s="274" t="s">
        <v>157</v>
      </c>
    </row>
    <row r="169" s="16" customFormat="1">
      <c r="A169" s="16"/>
      <c r="B169" s="275"/>
      <c r="C169" s="276"/>
      <c r="D169" s="244" t="s">
        <v>165</v>
      </c>
      <c r="E169" s="277" t="s">
        <v>1</v>
      </c>
      <c r="F169" s="278" t="s">
        <v>181</v>
      </c>
      <c r="G169" s="276"/>
      <c r="H169" s="279">
        <v>445</v>
      </c>
      <c r="I169" s="280"/>
      <c r="J169" s="276"/>
      <c r="K169" s="276"/>
      <c r="L169" s="281"/>
      <c r="M169" s="282"/>
      <c r="N169" s="283"/>
      <c r="O169" s="283"/>
      <c r="P169" s="283"/>
      <c r="Q169" s="283"/>
      <c r="R169" s="283"/>
      <c r="S169" s="283"/>
      <c r="T169" s="284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5" t="s">
        <v>165</v>
      </c>
      <c r="AU169" s="285" t="s">
        <v>88</v>
      </c>
      <c r="AV169" s="16" t="s">
        <v>163</v>
      </c>
      <c r="AW169" s="16" t="s">
        <v>34</v>
      </c>
      <c r="AX169" s="16" t="s">
        <v>86</v>
      </c>
      <c r="AY169" s="285" t="s">
        <v>157</v>
      </c>
    </row>
    <row r="170" s="2" customFormat="1" ht="33" customHeight="1">
      <c r="A170" s="39"/>
      <c r="B170" s="40"/>
      <c r="C170" s="228" t="s">
        <v>212</v>
      </c>
      <c r="D170" s="228" t="s">
        <v>159</v>
      </c>
      <c r="E170" s="229" t="s">
        <v>213</v>
      </c>
      <c r="F170" s="230" t="s">
        <v>214</v>
      </c>
      <c r="G170" s="231" t="s">
        <v>162</v>
      </c>
      <c r="H170" s="232">
        <v>70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88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215</v>
      </c>
    </row>
    <row r="171" s="13" customFormat="1">
      <c r="A171" s="13"/>
      <c r="B171" s="242"/>
      <c r="C171" s="243"/>
      <c r="D171" s="244" t="s">
        <v>165</v>
      </c>
      <c r="E171" s="245" t="s">
        <v>1</v>
      </c>
      <c r="F171" s="246" t="s">
        <v>216</v>
      </c>
      <c r="G171" s="243"/>
      <c r="H171" s="245" t="s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165</v>
      </c>
      <c r="AU171" s="252" t="s">
        <v>88</v>
      </c>
      <c r="AV171" s="13" t="s">
        <v>86</v>
      </c>
      <c r="AW171" s="13" t="s">
        <v>34</v>
      </c>
      <c r="AX171" s="13" t="s">
        <v>79</v>
      </c>
      <c r="AY171" s="252" t="s">
        <v>157</v>
      </c>
    </row>
    <row r="172" s="13" customFormat="1">
      <c r="A172" s="13"/>
      <c r="B172" s="242"/>
      <c r="C172" s="243"/>
      <c r="D172" s="244" t="s">
        <v>165</v>
      </c>
      <c r="E172" s="245" t="s">
        <v>1</v>
      </c>
      <c r="F172" s="246" t="s">
        <v>217</v>
      </c>
      <c r="G172" s="243"/>
      <c r="H172" s="245" t="s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165</v>
      </c>
      <c r="AU172" s="252" t="s">
        <v>88</v>
      </c>
      <c r="AV172" s="13" t="s">
        <v>86</v>
      </c>
      <c r="AW172" s="13" t="s">
        <v>34</v>
      </c>
      <c r="AX172" s="13" t="s">
        <v>79</v>
      </c>
      <c r="AY172" s="252" t="s">
        <v>157</v>
      </c>
    </row>
    <row r="173" s="15" customFormat="1">
      <c r="A173" s="15"/>
      <c r="B173" s="264"/>
      <c r="C173" s="265"/>
      <c r="D173" s="244" t="s">
        <v>165</v>
      </c>
      <c r="E173" s="266" t="s">
        <v>1</v>
      </c>
      <c r="F173" s="267" t="s">
        <v>218</v>
      </c>
      <c r="G173" s="265"/>
      <c r="H173" s="268">
        <v>13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165</v>
      </c>
      <c r="AU173" s="274" t="s">
        <v>88</v>
      </c>
      <c r="AV173" s="15" t="s">
        <v>88</v>
      </c>
      <c r="AW173" s="15" t="s">
        <v>34</v>
      </c>
      <c r="AX173" s="15" t="s">
        <v>79</v>
      </c>
      <c r="AY173" s="274" t="s">
        <v>157</v>
      </c>
    </row>
    <row r="174" s="13" customFormat="1">
      <c r="A174" s="13"/>
      <c r="B174" s="242"/>
      <c r="C174" s="243"/>
      <c r="D174" s="244" t="s">
        <v>165</v>
      </c>
      <c r="E174" s="245" t="s">
        <v>1</v>
      </c>
      <c r="F174" s="246" t="s">
        <v>219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165</v>
      </c>
      <c r="AU174" s="252" t="s">
        <v>88</v>
      </c>
      <c r="AV174" s="13" t="s">
        <v>86</v>
      </c>
      <c r="AW174" s="13" t="s">
        <v>34</v>
      </c>
      <c r="AX174" s="13" t="s">
        <v>79</v>
      </c>
      <c r="AY174" s="252" t="s">
        <v>157</v>
      </c>
    </row>
    <row r="175" s="15" customFormat="1">
      <c r="A175" s="15"/>
      <c r="B175" s="264"/>
      <c r="C175" s="265"/>
      <c r="D175" s="244" t="s">
        <v>165</v>
      </c>
      <c r="E175" s="266" t="s">
        <v>1</v>
      </c>
      <c r="F175" s="267" t="s">
        <v>220</v>
      </c>
      <c r="G175" s="265"/>
      <c r="H175" s="268">
        <v>32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165</v>
      </c>
      <c r="AU175" s="274" t="s">
        <v>88</v>
      </c>
      <c r="AV175" s="15" t="s">
        <v>88</v>
      </c>
      <c r="AW175" s="15" t="s">
        <v>34</v>
      </c>
      <c r="AX175" s="15" t="s">
        <v>79</v>
      </c>
      <c r="AY175" s="274" t="s">
        <v>157</v>
      </c>
    </row>
    <row r="176" s="13" customFormat="1">
      <c r="A176" s="13"/>
      <c r="B176" s="242"/>
      <c r="C176" s="243"/>
      <c r="D176" s="244" t="s">
        <v>165</v>
      </c>
      <c r="E176" s="245" t="s">
        <v>1</v>
      </c>
      <c r="F176" s="246" t="s">
        <v>221</v>
      </c>
      <c r="G176" s="243"/>
      <c r="H176" s="245" t="s">
        <v>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165</v>
      </c>
      <c r="AU176" s="252" t="s">
        <v>88</v>
      </c>
      <c r="AV176" s="13" t="s">
        <v>86</v>
      </c>
      <c r="AW176" s="13" t="s">
        <v>34</v>
      </c>
      <c r="AX176" s="13" t="s">
        <v>79</v>
      </c>
      <c r="AY176" s="252" t="s">
        <v>157</v>
      </c>
    </row>
    <row r="177" s="15" customFormat="1">
      <c r="A177" s="15"/>
      <c r="B177" s="264"/>
      <c r="C177" s="265"/>
      <c r="D177" s="244" t="s">
        <v>165</v>
      </c>
      <c r="E177" s="266" t="s">
        <v>1</v>
      </c>
      <c r="F177" s="267" t="s">
        <v>222</v>
      </c>
      <c r="G177" s="265"/>
      <c r="H177" s="268">
        <v>25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4" t="s">
        <v>165</v>
      </c>
      <c r="AU177" s="274" t="s">
        <v>88</v>
      </c>
      <c r="AV177" s="15" t="s">
        <v>88</v>
      </c>
      <c r="AW177" s="15" t="s">
        <v>34</v>
      </c>
      <c r="AX177" s="15" t="s">
        <v>79</v>
      </c>
      <c r="AY177" s="274" t="s">
        <v>157</v>
      </c>
    </row>
    <row r="178" s="16" customFormat="1">
      <c r="A178" s="16"/>
      <c r="B178" s="275"/>
      <c r="C178" s="276"/>
      <c r="D178" s="244" t="s">
        <v>165</v>
      </c>
      <c r="E178" s="277" t="s">
        <v>1</v>
      </c>
      <c r="F178" s="278" t="s">
        <v>181</v>
      </c>
      <c r="G178" s="276"/>
      <c r="H178" s="279">
        <v>70</v>
      </c>
      <c r="I178" s="280"/>
      <c r="J178" s="276"/>
      <c r="K178" s="276"/>
      <c r="L178" s="281"/>
      <c r="M178" s="282"/>
      <c r="N178" s="283"/>
      <c r="O178" s="283"/>
      <c r="P178" s="283"/>
      <c r="Q178" s="283"/>
      <c r="R178" s="283"/>
      <c r="S178" s="283"/>
      <c r="T178" s="28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85" t="s">
        <v>165</v>
      </c>
      <c r="AU178" s="285" t="s">
        <v>88</v>
      </c>
      <c r="AV178" s="16" t="s">
        <v>163</v>
      </c>
      <c r="AW178" s="16" t="s">
        <v>34</v>
      </c>
      <c r="AX178" s="16" t="s">
        <v>86</v>
      </c>
      <c r="AY178" s="285" t="s">
        <v>157</v>
      </c>
    </row>
    <row r="179" s="2" customFormat="1" ht="16.5" customHeight="1">
      <c r="A179" s="39"/>
      <c r="B179" s="40"/>
      <c r="C179" s="228" t="s">
        <v>223</v>
      </c>
      <c r="D179" s="228" t="s">
        <v>159</v>
      </c>
      <c r="E179" s="229" t="s">
        <v>224</v>
      </c>
      <c r="F179" s="230" t="s">
        <v>225</v>
      </c>
      <c r="G179" s="231" t="s">
        <v>226</v>
      </c>
      <c r="H179" s="232">
        <v>265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44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0.20499999999999999</v>
      </c>
      <c r="T179" s="239">
        <f>S179*H179</f>
        <v>54.324999999999996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163</v>
      </c>
      <c r="AT179" s="240" t="s">
        <v>159</v>
      </c>
      <c r="AU179" s="240" t="s">
        <v>88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163</v>
      </c>
      <c r="BM179" s="240" t="s">
        <v>227</v>
      </c>
    </row>
    <row r="180" s="15" customFormat="1">
      <c r="A180" s="15"/>
      <c r="B180" s="264"/>
      <c r="C180" s="265"/>
      <c r="D180" s="244" t="s">
        <v>165</v>
      </c>
      <c r="E180" s="266" t="s">
        <v>1</v>
      </c>
      <c r="F180" s="267" t="s">
        <v>228</v>
      </c>
      <c r="G180" s="265"/>
      <c r="H180" s="268">
        <v>125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165</v>
      </c>
      <c r="AU180" s="274" t="s">
        <v>88</v>
      </c>
      <c r="AV180" s="15" t="s">
        <v>88</v>
      </c>
      <c r="AW180" s="15" t="s">
        <v>34</v>
      </c>
      <c r="AX180" s="15" t="s">
        <v>79</v>
      </c>
      <c r="AY180" s="274" t="s">
        <v>157</v>
      </c>
    </row>
    <row r="181" s="15" customFormat="1">
      <c r="A181" s="15"/>
      <c r="B181" s="264"/>
      <c r="C181" s="265"/>
      <c r="D181" s="244" t="s">
        <v>165</v>
      </c>
      <c r="E181" s="266" t="s">
        <v>1</v>
      </c>
      <c r="F181" s="267" t="s">
        <v>229</v>
      </c>
      <c r="G181" s="265"/>
      <c r="H181" s="268">
        <v>140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4" t="s">
        <v>165</v>
      </c>
      <c r="AU181" s="274" t="s">
        <v>88</v>
      </c>
      <c r="AV181" s="15" t="s">
        <v>88</v>
      </c>
      <c r="AW181" s="15" t="s">
        <v>34</v>
      </c>
      <c r="AX181" s="15" t="s">
        <v>79</v>
      </c>
      <c r="AY181" s="274" t="s">
        <v>157</v>
      </c>
    </row>
    <row r="182" s="16" customFormat="1">
      <c r="A182" s="16"/>
      <c r="B182" s="275"/>
      <c r="C182" s="276"/>
      <c r="D182" s="244" t="s">
        <v>165</v>
      </c>
      <c r="E182" s="277" t="s">
        <v>1</v>
      </c>
      <c r="F182" s="278" t="s">
        <v>181</v>
      </c>
      <c r="G182" s="276"/>
      <c r="H182" s="279">
        <v>265</v>
      </c>
      <c r="I182" s="280"/>
      <c r="J182" s="276"/>
      <c r="K182" s="276"/>
      <c r="L182" s="281"/>
      <c r="M182" s="282"/>
      <c r="N182" s="283"/>
      <c r="O182" s="283"/>
      <c r="P182" s="283"/>
      <c r="Q182" s="283"/>
      <c r="R182" s="283"/>
      <c r="S182" s="283"/>
      <c r="T182" s="28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85" t="s">
        <v>165</v>
      </c>
      <c r="AU182" s="285" t="s">
        <v>88</v>
      </c>
      <c r="AV182" s="16" t="s">
        <v>163</v>
      </c>
      <c r="AW182" s="16" t="s">
        <v>34</v>
      </c>
      <c r="AX182" s="16" t="s">
        <v>86</v>
      </c>
      <c r="AY182" s="285" t="s">
        <v>157</v>
      </c>
    </row>
    <row r="183" s="2" customFormat="1" ht="16.5" customHeight="1">
      <c r="A183" s="39"/>
      <c r="B183" s="40"/>
      <c r="C183" s="228" t="s">
        <v>230</v>
      </c>
      <c r="D183" s="228" t="s">
        <v>159</v>
      </c>
      <c r="E183" s="229" t="s">
        <v>231</v>
      </c>
      <c r="F183" s="230" t="s">
        <v>232</v>
      </c>
      <c r="G183" s="231" t="s">
        <v>226</v>
      </c>
      <c r="H183" s="232">
        <v>15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44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0.11500000000000001</v>
      </c>
      <c r="T183" s="239">
        <f>S183*H183</f>
        <v>1.7250000000000001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163</v>
      </c>
      <c r="AT183" s="240" t="s">
        <v>159</v>
      </c>
      <c r="AU183" s="240" t="s">
        <v>88</v>
      </c>
      <c r="AY183" s="18" t="s">
        <v>157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163</v>
      </c>
      <c r="BM183" s="240" t="s">
        <v>233</v>
      </c>
    </row>
    <row r="184" s="15" customFormat="1">
      <c r="A184" s="15"/>
      <c r="B184" s="264"/>
      <c r="C184" s="265"/>
      <c r="D184" s="244" t="s">
        <v>165</v>
      </c>
      <c r="E184" s="266" t="s">
        <v>1</v>
      </c>
      <c r="F184" s="267" t="s">
        <v>234</v>
      </c>
      <c r="G184" s="265"/>
      <c r="H184" s="268">
        <v>15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165</v>
      </c>
      <c r="AU184" s="274" t="s">
        <v>88</v>
      </c>
      <c r="AV184" s="15" t="s">
        <v>88</v>
      </c>
      <c r="AW184" s="15" t="s">
        <v>34</v>
      </c>
      <c r="AX184" s="15" t="s">
        <v>79</v>
      </c>
      <c r="AY184" s="274" t="s">
        <v>157</v>
      </c>
    </row>
    <row r="185" s="13" customFormat="1">
      <c r="A185" s="13"/>
      <c r="B185" s="242"/>
      <c r="C185" s="243"/>
      <c r="D185" s="244" t="s">
        <v>165</v>
      </c>
      <c r="E185" s="245" t="s">
        <v>1</v>
      </c>
      <c r="F185" s="246" t="s">
        <v>235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165</v>
      </c>
      <c r="AU185" s="252" t="s">
        <v>88</v>
      </c>
      <c r="AV185" s="13" t="s">
        <v>86</v>
      </c>
      <c r="AW185" s="13" t="s">
        <v>34</v>
      </c>
      <c r="AX185" s="13" t="s">
        <v>79</v>
      </c>
      <c r="AY185" s="252" t="s">
        <v>157</v>
      </c>
    </row>
    <row r="186" s="16" customFormat="1">
      <c r="A186" s="16"/>
      <c r="B186" s="275"/>
      <c r="C186" s="276"/>
      <c r="D186" s="244" t="s">
        <v>165</v>
      </c>
      <c r="E186" s="277" t="s">
        <v>1</v>
      </c>
      <c r="F186" s="278" t="s">
        <v>181</v>
      </c>
      <c r="G186" s="276"/>
      <c r="H186" s="279">
        <v>15</v>
      </c>
      <c r="I186" s="280"/>
      <c r="J186" s="276"/>
      <c r="K186" s="276"/>
      <c r="L186" s="281"/>
      <c r="M186" s="282"/>
      <c r="N186" s="283"/>
      <c r="O186" s="283"/>
      <c r="P186" s="283"/>
      <c r="Q186" s="283"/>
      <c r="R186" s="283"/>
      <c r="S186" s="283"/>
      <c r="T186" s="284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85" t="s">
        <v>165</v>
      </c>
      <c r="AU186" s="285" t="s">
        <v>88</v>
      </c>
      <c r="AV186" s="16" t="s">
        <v>163</v>
      </c>
      <c r="AW186" s="16" t="s">
        <v>34</v>
      </c>
      <c r="AX186" s="16" t="s">
        <v>86</v>
      </c>
      <c r="AY186" s="285" t="s">
        <v>157</v>
      </c>
    </row>
    <row r="187" s="2" customFormat="1" ht="24.15" customHeight="1">
      <c r="A187" s="39"/>
      <c r="B187" s="40"/>
      <c r="C187" s="228" t="s">
        <v>236</v>
      </c>
      <c r="D187" s="228" t="s">
        <v>159</v>
      </c>
      <c r="E187" s="229" t="s">
        <v>237</v>
      </c>
      <c r="F187" s="230" t="s">
        <v>238</v>
      </c>
      <c r="G187" s="231" t="s">
        <v>226</v>
      </c>
      <c r="H187" s="232">
        <v>1.8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44</v>
      </c>
      <c r="O187" s="92"/>
      <c r="P187" s="238">
        <f>O187*H187</f>
        <v>0</v>
      </c>
      <c r="Q187" s="238">
        <v>0.0086767000000000007</v>
      </c>
      <c r="R187" s="238">
        <f>Q187*H187</f>
        <v>0.015618060000000001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163</v>
      </c>
      <c r="AT187" s="240" t="s">
        <v>159</v>
      </c>
      <c r="AU187" s="240" t="s">
        <v>88</v>
      </c>
      <c r="AY187" s="18" t="s">
        <v>157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163</v>
      </c>
      <c r="BM187" s="240" t="s">
        <v>239</v>
      </c>
    </row>
    <row r="188" s="13" customFormat="1">
      <c r="A188" s="13"/>
      <c r="B188" s="242"/>
      <c r="C188" s="243"/>
      <c r="D188" s="244" t="s">
        <v>165</v>
      </c>
      <c r="E188" s="245" t="s">
        <v>1</v>
      </c>
      <c r="F188" s="246" t="s">
        <v>240</v>
      </c>
      <c r="G188" s="243"/>
      <c r="H188" s="245" t="s">
        <v>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165</v>
      </c>
      <c r="AU188" s="252" t="s">
        <v>88</v>
      </c>
      <c r="AV188" s="13" t="s">
        <v>86</v>
      </c>
      <c r="AW188" s="13" t="s">
        <v>34</v>
      </c>
      <c r="AX188" s="13" t="s">
        <v>79</v>
      </c>
      <c r="AY188" s="252" t="s">
        <v>157</v>
      </c>
    </row>
    <row r="189" s="15" customFormat="1">
      <c r="A189" s="15"/>
      <c r="B189" s="264"/>
      <c r="C189" s="265"/>
      <c r="D189" s="244" t="s">
        <v>165</v>
      </c>
      <c r="E189" s="266" t="s">
        <v>1</v>
      </c>
      <c r="F189" s="267" t="s">
        <v>241</v>
      </c>
      <c r="G189" s="265"/>
      <c r="H189" s="268">
        <v>0.90000000000000002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4" t="s">
        <v>165</v>
      </c>
      <c r="AU189" s="274" t="s">
        <v>88</v>
      </c>
      <c r="AV189" s="15" t="s">
        <v>88</v>
      </c>
      <c r="AW189" s="15" t="s">
        <v>34</v>
      </c>
      <c r="AX189" s="15" t="s">
        <v>79</v>
      </c>
      <c r="AY189" s="274" t="s">
        <v>157</v>
      </c>
    </row>
    <row r="190" s="14" customFormat="1">
      <c r="A190" s="14"/>
      <c r="B190" s="253"/>
      <c r="C190" s="254"/>
      <c r="D190" s="244" t="s">
        <v>165</v>
      </c>
      <c r="E190" s="255" t="s">
        <v>1</v>
      </c>
      <c r="F190" s="256" t="s">
        <v>180</v>
      </c>
      <c r="G190" s="254"/>
      <c r="H190" s="257">
        <v>0.90000000000000002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165</v>
      </c>
      <c r="AU190" s="263" t="s">
        <v>88</v>
      </c>
      <c r="AV190" s="14" t="s">
        <v>176</v>
      </c>
      <c r="AW190" s="14" t="s">
        <v>34</v>
      </c>
      <c r="AX190" s="14" t="s">
        <v>79</v>
      </c>
      <c r="AY190" s="263" t="s">
        <v>157</v>
      </c>
    </row>
    <row r="191" s="15" customFormat="1">
      <c r="A191" s="15"/>
      <c r="B191" s="264"/>
      <c r="C191" s="265"/>
      <c r="D191" s="244" t="s">
        <v>165</v>
      </c>
      <c r="E191" s="266" t="s">
        <v>1</v>
      </c>
      <c r="F191" s="267" t="s">
        <v>242</v>
      </c>
      <c r="G191" s="265"/>
      <c r="H191" s="268">
        <v>0.90000000000000002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165</v>
      </c>
      <c r="AU191" s="274" t="s">
        <v>88</v>
      </c>
      <c r="AV191" s="15" t="s">
        <v>88</v>
      </c>
      <c r="AW191" s="15" t="s">
        <v>34</v>
      </c>
      <c r="AX191" s="15" t="s">
        <v>79</v>
      </c>
      <c r="AY191" s="274" t="s">
        <v>157</v>
      </c>
    </row>
    <row r="192" s="14" customFormat="1">
      <c r="A192" s="14"/>
      <c r="B192" s="253"/>
      <c r="C192" s="254"/>
      <c r="D192" s="244" t="s">
        <v>165</v>
      </c>
      <c r="E192" s="255" t="s">
        <v>1</v>
      </c>
      <c r="F192" s="256" t="s">
        <v>180</v>
      </c>
      <c r="G192" s="254"/>
      <c r="H192" s="257">
        <v>0.90000000000000002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165</v>
      </c>
      <c r="AU192" s="263" t="s">
        <v>88</v>
      </c>
      <c r="AV192" s="14" t="s">
        <v>176</v>
      </c>
      <c r="AW192" s="14" t="s">
        <v>34</v>
      </c>
      <c r="AX192" s="14" t="s">
        <v>79</v>
      </c>
      <c r="AY192" s="263" t="s">
        <v>157</v>
      </c>
    </row>
    <row r="193" s="16" customFormat="1">
      <c r="A193" s="16"/>
      <c r="B193" s="275"/>
      <c r="C193" s="276"/>
      <c r="D193" s="244" t="s">
        <v>165</v>
      </c>
      <c r="E193" s="277" t="s">
        <v>1</v>
      </c>
      <c r="F193" s="278" t="s">
        <v>181</v>
      </c>
      <c r="G193" s="276"/>
      <c r="H193" s="279">
        <v>1.8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85" t="s">
        <v>165</v>
      </c>
      <c r="AU193" s="285" t="s">
        <v>88</v>
      </c>
      <c r="AV193" s="16" t="s">
        <v>163</v>
      </c>
      <c r="AW193" s="16" t="s">
        <v>34</v>
      </c>
      <c r="AX193" s="16" t="s">
        <v>86</v>
      </c>
      <c r="AY193" s="285" t="s">
        <v>157</v>
      </c>
    </row>
    <row r="194" s="2" customFormat="1" ht="49.05" customHeight="1">
      <c r="A194" s="39"/>
      <c r="B194" s="40"/>
      <c r="C194" s="228" t="s">
        <v>243</v>
      </c>
      <c r="D194" s="228" t="s">
        <v>159</v>
      </c>
      <c r="E194" s="229" t="s">
        <v>244</v>
      </c>
      <c r="F194" s="230" t="s">
        <v>245</v>
      </c>
      <c r="G194" s="231" t="s">
        <v>162</v>
      </c>
      <c r="H194" s="232">
        <v>539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44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163</v>
      </c>
      <c r="AT194" s="240" t="s">
        <v>159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163</v>
      </c>
      <c r="BM194" s="240" t="s">
        <v>246</v>
      </c>
    </row>
    <row r="195" s="13" customFormat="1">
      <c r="A195" s="13"/>
      <c r="B195" s="242"/>
      <c r="C195" s="243"/>
      <c r="D195" s="244" t="s">
        <v>165</v>
      </c>
      <c r="E195" s="245" t="s">
        <v>1</v>
      </c>
      <c r="F195" s="246" t="s">
        <v>247</v>
      </c>
      <c r="G195" s="243"/>
      <c r="H195" s="245" t="s">
        <v>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165</v>
      </c>
      <c r="AU195" s="252" t="s">
        <v>88</v>
      </c>
      <c r="AV195" s="13" t="s">
        <v>86</v>
      </c>
      <c r="AW195" s="13" t="s">
        <v>34</v>
      </c>
      <c r="AX195" s="13" t="s">
        <v>79</v>
      </c>
      <c r="AY195" s="252" t="s">
        <v>157</v>
      </c>
    </row>
    <row r="196" s="15" customFormat="1">
      <c r="A196" s="15"/>
      <c r="B196" s="264"/>
      <c r="C196" s="265"/>
      <c r="D196" s="244" t="s">
        <v>165</v>
      </c>
      <c r="E196" s="266" t="s">
        <v>1</v>
      </c>
      <c r="F196" s="267" t="s">
        <v>248</v>
      </c>
      <c r="G196" s="265"/>
      <c r="H196" s="268">
        <v>334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4" t="s">
        <v>165</v>
      </c>
      <c r="AU196" s="274" t="s">
        <v>88</v>
      </c>
      <c r="AV196" s="15" t="s">
        <v>88</v>
      </c>
      <c r="AW196" s="15" t="s">
        <v>34</v>
      </c>
      <c r="AX196" s="15" t="s">
        <v>79</v>
      </c>
      <c r="AY196" s="274" t="s">
        <v>157</v>
      </c>
    </row>
    <row r="197" s="13" customFormat="1">
      <c r="A197" s="13"/>
      <c r="B197" s="242"/>
      <c r="C197" s="243"/>
      <c r="D197" s="244" t="s">
        <v>165</v>
      </c>
      <c r="E197" s="245" t="s">
        <v>1</v>
      </c>
      <c r="F197" s="246" t="s">
        <v>249</v>
      </c>
      <c r="G197" s="243"/>
      <c r="H197" s="245" t="s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165</v>
      </c>
      <c r="AU197" s="252" t="s">
        <v>88</v>
      </c>
      <c r="AV197" s="13" t="s">
        <v>86</v>
      </c>
      <c r="AW197" s="13" t="s">
        <v>34</v>
      </c>
      <c r="AX197" s="13" t="s">
        <v>79</v>
      </c>
      <c r="AY197" s="252" t="s">
        <v>157</v>
      </c>
    </row>
    <row r="198" s="15" customFormat="1">
      <c r="A198" s="15"/>
      <c r="B198" s="264"/>
      <c r="C198" s="265"/>
      <c r="D198" s="244" t="s">
        <v>165</v>
      </c>
      <c r="E198" s="266" t="s">
        <v>1</v>
      </c>
      <c r="F198" s="267" t="s">
        <v>250</v>
      </c>
      <c r="G198" s="265"/>
      <c r="H198" s="268">
        <v>75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4" t="s">
        <v>165</v>
      </c>
      <c r="AU198" s="274" t="s">
        <v>88</v>
      </c>
      <c r="AV198" s="15" t="s">
        <v>88</v>
      </c>
      <c r="AW198" s="15" t="s">
        <v>34</v>
      </c>
      <c r="AX198" s="15" t="s">
        <v>79</v>
      </c>
      <c r="AY198" s="274" t="s">
        <v>157</v>
      </c>
    </row>
    <row r="199" s="13" customFormat="1">
      <c r="A199" s="13"/>
      <c r="B199" s="242"/>
      <c r="C199" s="243"/>
      <c r="D199" s="244" t="s">
        <v>165</v>
      </c>
      <c r="E199" s="245" t="s">
        <v>1</v>
      </c>
      <c r="F199" s="246" t="s">
        <v>251</v>
      </c>
      <c r="G199" s="243"/>
      <c r="H199" s="245" t="s">
        <v>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165</v>
      </c>
      <c r="AU199" s="252" t="s">
        <v>88</v>
      </c>
      <c r="AV199" s="13" t="s">
        <v>86</v>
      </c>
      <c r="AW199" s="13" t="s">
        <v>34</v>
      </c>
      <c r="AX199" s="13" t="s">
        <v>79</v>
      </c>
      <c r="AY199" s="252" t="s">
        <v>157</v>
      </c>
    </row>
    <row r="200" s="15" customFormat="1">
      <c r="A200" s="15"/>
      <c r="B200" s="264"/>
      <c r="C200" s="265"/>
      <c r="D200" s="244" t="s">
        <v>165</v>
      </c>
      <c r="E200" s="266" t="s">
        <v>1</v>
      </c>
      <c r="F200" s="267" t="s">
        <v>252</v>
      </c>
      <c r="G200" s="265"/>
      <c r="H200" s="268">
        <v>128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165</v>
      </c>
      <c r="AU200" s="274" t="s">
        <v>88</v>
      </c>
      <c r="AV200" s="15" t="s">
        <v>88</v>
      </c>
      <c r="AW200" s="15" t="s">
        <v>34</v>
      </c>
      <c r="AX200" s="15" t="s">
        <v>79</v>
      </c>
      <c r="AY200" s="274" t="s">
        <v>157</v>
      </c>
    </row>
    <row r="201" s="13" customFormat="1">
      <c r="A201" s="13"/>
      <c r="B201" s="242"/>
      <c r="C201" s="243"/>
      <c r="D201" s="244" t="s">
        <v>165</v>
      </c>
      <c r="E201" s="245" t="s">
        <v>1</v>
      </c>
      <c r="F201" s="246" t="s">
        <v>253</v>
      </c>
      <c r="G201" s="243"/>
      <c r="H201" s="245" t="s">
        <v>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165</v>
      </c>
      <c r="AU201" s="252" t="s">
        <v>88</v>
      </c>
      <c r="AV201" s="13" t="s">
        <v>86</v>
      </c>
      <c r="AW201" s="13" t="s">
        <v>34</v>
      </c>
      <c r="AX201" s="13" t="s">
        <v>79</v>
      </c>
      <c r="AY201" s="252" t="s">
        <v>157</v>
      </c>
    </row>
    <row r="202" s="15" customFormat="1">
      <c r="A202" s="15"/>
      <c r="B202" s="264"/>
      <c r="C202" s="265"/>
      <c r="D202" s="244" t="s">
        <v>165</v>
      </c>
      <c r="E202" s="266" t="s">
        <v>1</v>
      </c>
      <c r="F202" s="267" t="s">
        <v>254</v>
      </c>
      <c r="G202" s="265"/>
      <c r="H202" s="268">
        <v>2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4" t="s">
        <v>165</v>
      </c>
      <c r="AU202" s="274" t="s">
        <v>88</v>
      </c>
      <c r="AV202" s="15" t="s">
        <v>88</v>
      </c>
      <c r="AW202" s="15" t="s">
        <v>34</v>
      </c>
      <c r="AX202" s="15" t="s">
        <v>79</v>
      </c>
      <c r="AY202" s="274" t="s">
        <v>157</v>
      </c>
    </row>
    <row r="203" s="16" customFormat="1">
      <c r="A203" s="16"/>
      <c r="B203" s="275"/>
      <c r="C203" s="276"/>
      <c r="D203" s="244" t="s">
        <v>165</v>
      </c>
      <c r="E203" s="277" t="s">
        <v>1</v>
      </c>
      <c r="F203" s="278" t="s">
        <v>181</v>
      </c>
      <c r="G203" s="276"/>
      <c r="H203" s="279">
        <v>539</v>
      </c>
      <c r="I203" s="280"/>
      <c r="J203" s="276"/>
      <c r="K203" s="276"/>
      <c r="L203" s="281"/>
      <c r="M203" s="282"/>
      <c r="N203" s="283"/>
      <c r="O203" s="283"/>
      <c r="P203" s="283"/>
      <c r="Q203" s="283"/>
      <c r="R203" s="283"/>
      <c r="S203" s="283"/>
      <c r="T203" s="284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5" t="s">
        <v>165</v>
      </c>
      <c r="AU203" s="285" t="s">
        <v>88</v>
      </c>
      <c r="AV203" s="16" t="s">
        <v>163</v>
      </c>
      <c r="AW203" s="16" t="s">
        <v>34</v>
      </c>
      <c r="AX203" s="16" t="s">
        <v>86</v>
      </c>
      <c r="AY203" s="285" t="s">
        <v>157</v>
      </c>
    </row>
    <row r="204" s="2" customFormat="1" ht="24.15" customHeight="1">
      <c r="A204" s="39"/>
      <c r="B204" s="40"/>
      <c r="C204" s="228" t="s">
        <v>255</v>
      </c>
      <c r="D204" s="228" t="s">
        <v>159</v>
      </c>
      <c r="E204" s="229" t="s">
        <v>256</v>
      </c>
      <c r="F204" s="230" t="s">
        <v>257</v>
      </c>
      <c r="G204" s="231" t="s">
        <v>258</v>
      </c>
      <c r="H204" s="232">
        <v>1.98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44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163</v>
      </c>
      <c r="AT204" s="240" t="s">
        <v>159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163</v>
      </c>
      <c r="BM204" s="240" t="s">
        <v>259</v>
      </c>
    </row>
    <row r="205" s="2" customFormat="1" ht="37.8" customHeight="1">
      <c r="A205" s="39"/>
      <c r="B205" s="40"/>
      <c r="C205" s="228" t="s">
        <v>260</v>
      </c>
      <c r="D205" s="228" t="s">
        <v>159</v>
      </c>
      <c r="E205" s="229" t="s">
        <v>261</v>
      </c>
      <c r="F205" s="230" t="s">
        <v>262</v>
      </c>
      <c r="G205" s="231" t="s">
        <v>258</v>
      </c>
      <c r="H205" s="232">
        <v>46.597999999999999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44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163</v>
      </c>
      <c r="AT205" s="240" t="s">
        <v>159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163</v>
      </c>
      <c r="BM205" s="240" t="s">
        <v>263</v>
      </c>
    </row>
    <row r="206" s="2" customFormat="1" ht="24.15" customHeight="1">
      <c r="A206" s="39"/>
      <c r="B206" s="40"/>
      <c r="C206" s="228" t="s">
        <v>264</v>
      </c>
      <c r="D206" s="228" t="s">
        <v>159</v>
      </c>
      <c r="E206" s="229" t="s">
        <v>265</v>
      </c>
      <c r="F206" s="230" t="s">
        <v>266</v>
      </c>
      <c r="G206" s="231" t="s">
        <v>258</v>
      </c>
      <c r="H206" s="232">
        <v>3.9689999999999999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44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163</v>
      </c>
      <c r="AT206" s="240" t="s">
        <v>159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163</v>
      </c>
      <c r="BM206" s="240" t="s">
        <v>267</v>
      </c>
    </row>
    <row r="207" s="2" customFormat="1" ht="37.8" customHeight="1">
      <c r="A207" s="39"/>
      <c r="B207" s="40"/>
      <c r="C207" s="228" t="s">
        <v>268</v>
      </c>
      <c r="D207" s="228" t="s">
        <v>159</v>
      </c>
      <c r="E207" s="229" t="s">
        <v>269</v>
      </c>
      <c r="F207" s="230" t="s">
        <v>270</v>
      </c>
      <c r="G207" s="231" t="s">
        <v>258</v>
      </c>
      <c r="H207" s="232">
        <v>44.093000000000004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44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163</v>
      </c>
      <c r="AT207" s="240" t="s">
        <v>159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163</v>
      </c>
      <c r="BM207" s="240" t="s">
        <v>271</v>
      </c>
    </row>
    <row r="208" s="2" customFormat="1" ht="49.05" customHeight="1">
      <c r="A208" s="39"/>
      <c r="B208" s="40"/>
      <c r="C208" s="228" t="s">
        <v>272</v>
      </c>
      <c r="D208" s="228" t="s">
        <v>159</v>
      </c>
      <c r="E208" s="229" t="s">
        <v>273</v>
      </c>
      <c r="F208" s="230" t="s">
        <v>274</v>
      </c>
      <c r="G208" s="231" t="s">
        <v>258</v>
      </c>
      <c r="H208" s="232">
        <v>10.706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44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163</v>
      </c>
      <c r="AT208" s="240" t="s">
        <v>159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163</v>
      </c>
      <c r="BM208" s="240" t="s">
        <v>275</v>
      </c>
    </row>
    <row r="209" s="2" customFormat="1" ht="24.15" customHeight="1">
      <c r="A209" s="39"/>
      <c r="B209" s="40"/>
      <c r="C209" s="228" t="s">
        <v>8</v>
      </c>
      <c r="D209" s="228" t="s">
        <v>159</v>
      </c>
      <c r="E209" s="229" t="s">
        <v>276</v>
      </c>
      <c r="F209" s="230" t="s">
        <v>277</v>
      </c>
      <c r="G209" s="231" t="s">
        <v>258</v>
      </c>
      <c r="H209" s="232">
        <v>24.744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44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163</v>
      </c>
      <c r="AT209" s="240" t="s">
        <v>159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163</v>
      </c>
      <c r="BM209" s="240" t="s">
        <v>278</v>
      </c>
    </row>
    <row r="210" s="2" customFormat="1" ht="24.15" customHeight="1">
      <c r="A210" s="39"/>
      <c r="B210" s="40"/>
      <c r="C210" s="228" t="s">
        <v>279</v>
      </c>
      <c r="D210" s="228" t="s">
        <v>159</v>
      </c>
      <c r="E210" s="229" t="s">
        <v>280</v>
      </c>
      <c r="F210" s="230" t="s">
        <v>281</v>
      </c>
      <c r="G210" s="231" t="s">
        <v>258</v>
      </c>
      <c r="H210" s="232">
        <v>3.911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44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163</v>
      </c>
      <c r="AT210" s="240" t="s">
        <v>159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163</v>
      </c>
      <c r="BM210" s="240" t="s">
        <v>282</v>
      </c>
    </row>
    <row r="211" s="2" customFormat="1" ht="33" customHeight="1">
      <c r="A211" s="39"/>
      <c r="B211" s="40"/>
      <c r="C211" s="228" t="s">
        <v>283</v>
      </c>
      <c r="D211" s="228" t="s">
        <v>159</v>
      </c>
      <c r="E211" s="229" t="s">
        <v>284</v>
      </c>
      <c r="F211" s="230" t="s">
        <v>285</v>
      </c>
      <c r="G211" s="231" t="s">
        <v>258</v>
      </c>
      <c r="H211" s="232">
        <v>2.738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44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163</v>
      </c>
      <c r="AT211" s="240" t="s">
        <v>159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163</v>
      </c>
      <c r="BM211" s="240" t="s">
        <v>286</v>
      </c>
    </row>
    <row r="212" s="2" customFormat="1" ht="33" customHeight="1">
      <c r="A212" s="39"/>
      <c r="B212" s="40"/>
      <c r="C212" s="228" t="s">
        <v>7</v>
      </c>
      <c r="D212" s="228" t="s">
        <v>159</v>
      </c>
      <c r="E212" s="229" t="s">
        <v>287</v>
      </c>
      <c r="F212" s="230" t="s">
        <v>288</v>
      </c>
      <c r="G212" s="231" t="s">
        <v>258</v>
      </c>
      <c r="H212" s="232">
        <v>12.052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44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163</v>
      </c>
      <c r="AT212" s="240" t="s">
        <v>159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163</v>
      </c>
      <c r="BM212" s="240" t="s">
        <v>289</v>
      </c>
    </row>
    <row r="213" s="2" customFormat="1" ht="21.75" customHeight="1">
      <c r="A213" s="39"/>
      <c r="B213" s="40"/>
      <c r="C213" s="228" t="s">
        <v>290</v>
      </c>
      <c r="D213" s="228" t="s">
        <v>159</v>
      </c>
      <c r="E213" s="229" t="s">
        <v>291</v>
      </c>
      <c r="F213" s="230" t="s">
        <v>292</v>
      </c>
      <c r="G213" s="231" t="s">
        <v>162</v>
      </c>
      <c r="H213" s="232">
        <v>35.631999999999998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44</v>
      </c>
      <c r="O213" s="92"/>
      <c r="P213" s="238">
        <f>O213*H213</f>
        <v>0</v>
      </c>
      <c r="Q213" s="238">
        <v>0.00083850999999999999</v>
      </c>
      <c r="R213" s="238">
        <f>Q213*H213</f>
        <v>0.029877788319999998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163</v>
      </c>
      <c r="AT213" s="240" t="s">
        <v>159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163</v>
      </c>
      <c r="BM213" s="240" t="s">
        <v>293</v>
      </c>
    </row>
    <row r="214" s="13" customFormat="1">
      <c r="A214" s="13"/>
      <c r="B214" s="242"/>
      <c r="C214" s="243"/>
      <c r="D214" s="244" t="s">
        <v>165</v>
      </c>
      <c r="E214" s="245" t="s">
        <v>1</v>
      </c>
      <c r="F214" s="246" t="s">
        <v>294</v>
      </c>
      <c r="G214" s="243"/>
      <c r="H214" s="245" t="s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165</v>
      </c>
      <c r="AU214" s="252" t="s">
        <v>88</v>
      </c>
      <c r="AV214" s="13" t="s">
        <v>86</v>
      </c>
      <c r="AW214" s="13" t="s">
        <v>34</v>
      </c>
      <c r="AX214" s="13" t="s">
        <v>79</v>
      </c>
      <c r="AY214" s="252" t="s">
        <v>157</v>
      </c>
    </row>
    <row r="215" s="13" customFormat="1">
      <c r="A215" s="13"/>
      <c r="B215" s="242"/>
      <c r="C215" s="243"/>
      <c r="D215" s="244" t="s">
        <v>165</v>
      </c>
      <c r="E215" s="245" t="s">
        <v>1</v>
      </c>
      <c r="F215" s="246" t="s">
        <v>295</v>
      </c>
      <c r="G215" s="243"/>
      <c r="H215" s="245" t="s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165</v>
      </c>
      <c r="AU215" s="252" t="s">
        <v>88</v>
      </c>
      <c r="AV215" s="13" t="s">
        <v>86</v>
      </c>
      <c r="AW215" s="13" t="s">
        <v>34</v>
      </c>
      <c r="AX215" s="13" t="s">
        <v>79</v>
      </c>
      <c r="AY215" s="252" t="s">
        <v>157</v>
      </c>
    </row>
    <row r="216" s="13" customFormat="1">
      <c r="A216" s="13"/>
      <c r="B216" s="242"/>
      <c r="C216" s="243"/>
      <c r="D216" s="244" t="s">
        <v>165</v>
      </c>
      <c r="E216" s="245" t="s">
        <v>1</v>
      </c>
      <c r="F216" s="246" t="s">
        <v>296</v>
      </c>
      <c r="G216" s="243"/>
      <c r="H216" s="245" t="s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165</v>
      </c>
      <c r="AU216" s="252" t="s">
        <v>88</v>
      </c>
      <c r="AV216" s="13" t="s">
        <v>86</v>
      </c>
      <c r="AW216" s="13" t="s">
        <v>34</v>
      </c>
      <c r="AX216" s="13" t="s">
        <v>79</v>
      </c>
      <c r="AY216" s="252" t="s">
        <v>157</v>
      </c>
    </row>
    <row r="217" s="15" customFormat="1">
      <c r="A217" s="15"/>
      <c r="B217" s="264"/>
      <c r="C217" s="265"/>
      <c r="D217" s="244" t="s">
        <v>165</v>
      </c>
      <c r="E217" s="266" t="s">
        <v>1</v>
      </c>
      <c r="F217" s="267" t="s">
        <v>297</v>
      </c>
      <c r="G217" s="265"/>
      <c r="H217" s="268">
        <v>15.279999999999999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4" t="s">
        <v>165</v>
      </c>
      <c r="AU217" s="274" t="s">
        <v>88</v>
      </c>
      <c r="AV217" s="15" t="s">
        <v>88</v>
      </c>
      <c r="AW217" s="15" t="s">
        <v>34</v>
      </c>
      <c r="AX217" s="15" t="s">
        <v>79</v>
      </c>
      <c r="AY217" s="274" t="s">
        <v>157</v>
      </c>
    </row>
    <row r="218" s="15" customFormat="1">
      <c r="A218" s="15"/>
      <c r="B218" s="264"/>
      <c r="C218" s="265"/>
      <c r="D218" s="244" t="s">
        <v>165</v>
      </c>
      <c r="E218" s="266" t="s">
        <v>1</v>
      </c>
      <c r="F218" s="267" t="s">
        <v>298</v>
      </c>
      <c r="G218" s="265"/>
      <c r="H218" s="268">
        <v>10.08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165</v>
      </c>
      <c r="AU218" s="274" t="s">
        <v>88</v>
      </c>
      <c r="AV218" s="15" t="s">
        <v>88</v>
      </c>
      <c r="AW218" s="15" t="s">
        <v>34</v>
      </c>
      <c r="AX218" s="15" t="s">
        <v>79</v>
      </c>
      <c r="AY218" s="274" t="s">
        <v>157</v>
      </c>
    </row>
    <row r="219" s="15" customFormat="1">
      <c r="A219" s="15"/>
      <c r="B219" s="264"/>
      <c r="C219" s="265"/>
      <c r="D219" s="244" t="s">
        <v>165</v>
      </c>
      <c r="E219" s="266" t="s">
        <v>1</v>
      </c>
      <c r="F219" s="267" t="s">
        <v>299</v>
      </c>
      <c r="G219" s="265"/>
      <c r="H219" s="268">
        <v>10.272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165</v>
      </c>
      <c r="AU219" s="274" t="s">
        <v>88</v>
      </c>
      <c r="AV219" s="15" t="s">
        <v>88</v>
      </c>
      <c r="AW219" s="15" t="s">
        <v>34</v>
      </c>
      <c r="AX219" s="15" t="s">
        <v>79</v>
      </c>
      <c r="AY219" s="274" t="s">
        <v>157</v>
      </c>
    </row>
    <row r="220" s="15" customFormat="1">
      <c r="A220" s="15"/>
      <c r="B220" s="264"/>
      <c r="C220" s="265"/>
      <c r="D220" s="244" t="s">
        <v>165</v>
      </c>
      <c r="E220" s="266" t="s">
        <v>1</v>
      </c>
      <c r="F220" s="267" t="s">
        <v>300</v>
      </c>
      <c r="G220" s="265"/>
      <c r="H220" s="268">
        <v>0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165</v>
      </c>
      <c r="AU220" s="274" t="s">
        <v>88</v>
      </c>
      <c r="AV220" s="15" t="s">
        <v>88</v>
      </c>
      <c r="AW220" s="15" t="s">
        <v>34</v>
      </c>
      <c r="AX220" s="15" t="s">
        <v>79</v>
      </c>
      <c r="AY220" s="274" t="s">
        <v>157</v>
      </c>
    </row>
    <row r="221" s="16" customFormat="1">
      <c r="A221" s="16"/>
      <c r="B221" s="275"/>
      <c r="C221" s="276"/>
      <c r="D221" s="244" t="s">
        <v>165</v>
      </c>
      <c r="E221" s="277" t="s">
        <v>1</v>
      </c>
      <c r="F221" s="278" t="s">
        <v>301</v>
      </c>
      <c r="G221" s="276"/>
      <c r="H221" s="279">
        <v>35.631999999999998</v>
      </c>
      <c r="I221" s="280"/>
      <c r="J221" s="276"/>
      <c r="K221" s="276"/>
      <c r="L221" s="281"/>
      <c r="M221" s="282"/>
      <c r="N221" s="283"/>
      <c r="O221" s="283"/>
      <c r="P221" s="283"/>
      <c r="Q221" s="283"/>
      <c r="R221" s="283"/>
      <c r="S221" s="283"/>
      <c r="T221" s="284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85" t="s">
        <v>165</v>
      </c>
      <c r="AU221" s="285" t="s">
        <v>88</v>
      </c>
      <c r="AV221" s="16" t="s">
        <v>163</v>
      </c>
      <c r="AW221" s="16" t="s">
        <v>34</v>
      </c>
      <c r="AX221" s="16" t="s">
        <v>86</v>
      </c>
      <c r="AY221" s="285" t="s">
        <v>157</v>
      </c>
    </row>
    <row r="222" s="2" customFormat="1" ht="24.15" customHeight="1">
      <c r="A222" s="39"/>
      <c r="B222" s="40"/>
      <c r="C222" s="228" t="s">
        <v>302</v>
      </c>
      <c r="D222" s="228" t="s">
        <v>159</v>
      </c>
      <c r="E222" s="229" t="s">
        <v>303</v>
      </c>
      <c r="F222" s="230" t="s">
        <v>304</v>
      </c>
      <c r="G222" s="231" t="s">
        <v>162</v>
      </c>
      <c r="H222" s="232">
        <v>35.631999999999998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44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163</v>
      </c>
      <c r="AT222" s="240" t="s">
        <v>159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163</v>
      </c>
      <c r="BM222" s="240" t="s">
        <v>305</v>
      </c>
    </row>
    <row r="223" s="2" customFormat="1" ht="37.8" customHeight="1">
      <c r="A223" s="39"/>
      <c r="B223" s="40"/>
      <c r="C223" s="228" t="s">
        <v>306</v>
      </c>
      <c r="D223" s="228" t="s">
        <v>159</v>
      </c>
      <c r="E223" s="229" t="s">
        <v>307</v>
      </c>
      <c r="F223" s="230" t="s">
        <v>308</v>
      </c>
      <c r="G223" s="231" t="s">
        <v>258</v>
      </c>
      <c r="H223" s="232">
        <v>50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44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163</v>
      </c>
      <c r="AT223" s="240" t="s">
        <v>159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163</v>
      </c>
      <c r="BM223" s="240" t="s">
        <v>309</v>
      </c>
    </row>
    <row r="224" s="2" customFormat="1" ht="37.8" customHeight="1">
      <c r="A224" s="39"/>
      <c r="B224" s="40"/>
      <c r="C224" s="228" t="s">
        <v>310</v>
      </c>
      <c r="D224" s="228" t="s">
        <v>159</v>
      </c>
      <c r="E224" s="229" t="s">
        <v>311</v>
      </c>
      <c r="F224" s="230" t="s">
        <v>312</v>
      </c>
      <c r="G224" s="231" t="s">
        <v>258</v>
      </c>
      <c r="H224" s="232">
        <v>129.92400000000001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44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163</v>
      </c>
      <c r="AT224" s="240" t="s">
        <v>159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163</v>
      </c>
      <c r="BM224" s="240" t="s">
        <v>313</v>
      </c>
    </row>
    <row r="225" s="2" customFormat="1" ht="37.8" customHeight="1">
      <c r="A225" s="39"/>
      <c r="B225" s="40"/>
      <c r="C225" s="228" t="s">
        <v>314</v>
      </c>
      <c r="D225" s="228" t="s">
        <v>159</v>
      </c>
      <c r="E225" s="229" t="s">
        <v>315</v>
      </c>
      <c r="F225" s="230" t="s">
        <v>316</v>
      </c>
      <c r="G225" s="231" t="s">
        <v>258</v>
      </c>
      <c r="H225" s="232">
        <v>42.302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44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163</v>
      </c>
      <c r="AT225" s="240" t="s">
        <v>159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163</v>
      </c>
      <c r="BM225" s="240" t="s">
        <v>317</v>
      </c>
    </row>
    <row r="226" s="2" customFormat="1" ht="24.15" customHeight="1">
      <c r="A226" s="39"/>
      <c r="B226" s="40"/>
      <c r="C226" s="228" t="s">
        <v>318</v>
      </c>
      <c r="D226" s="228" t="s">
        <v>159</v>
      </c>
      <c r="E226" s="229" t="s">
        <v>319</v>
      </c>
      <c r="F226" s="230" t="s">
        <v>320</v>
      </c>
      <c r="G226" s="231" t="s">
        <v>258</v>
      </c>
      <c r="H226" s="232">
        <v>29.718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44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163</v>
      </c>
      <c r="AT226" s="240" t="s">
        <v>159</v>
      </c>
      <c r="AU226" s="240" t="s">
        <v>88</v>
      </c>
      <c r="AY226" s="18" t="s">
        <v>157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163</v>
      </c>
      <c r="BM226" s="240" t="s">
        <v>321</v>
      </c>
    </row>
    <row r="227" s="2" customFormat="1" ht="33" customHeight="1">
      <c r="A227" s="39"/>
      <c r="B227" s="40"/>
      <c r="C227" s="228" t="s">
        <v>322</v>
      </c>
      <c r="D227" s="228" t="s">
        <v>159</v>
      </c>
      <c r="E227" s="229" t="s">
        <v>323</v>
      </c>
      <c r="F227" s="230" t="s">
        <v>324</v>
      </c>
      <c r="G227" s="231" t="s">
        <v>325</v>
      </c>
      <c r="H227" s="232">
        <v>305.62599999999998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44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163</v>
      </c>
      <c r="AT227" s="240" t="s">
        <v>159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163</v>
      </c>
      <c r="BM227" s="240" t="s">
        <v>326</v>
      </c>
    </row>
    <row r="228" s="2" customFormat="1" ht="16.5" customHeight="1">
      <c r="A228" s="39"/>
      <c r="B228" s="40"/>
      <c r="C228" s="228" t="s">
        <v>327</v>
      </c>
      <c r="D228" s="228" t="s">
        <v>159</v>
      </c>
      <c r="E228" s="229" t="s">
        <v>328</v>
      </c>
      <c r="F228" s="230" t="s">
        <v>329</v>
      </c>
      <c r="G228" s="231" t="s">
        <v>258</v>
      </c>
      <c r="H228" s="232">
        <v>172.226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44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163</v>
      </c>
      <c r="AT228" s="240" t="s">
        <v>159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163</v>
      </c>
      <c r="BM228" s="240" t="s">
        <v>330</v>
      </c>
    </row>
    <row r="229" s="2" customFormat="1" ht="24.15" customHeight="1">
      <c r="A229" s="39"/>
      <c r="B229" s="40"/>
      <c r="C229" s="228" t="s">
        <v>331</v>
      </c>
      <c r="D229" s="228" t="s">
        <v>159</v>
      </c>
      <c r="E229" s="229" t="s">
        <v>332</v>
      </c>
      <c r="F229" s="230" t="s">
        <v>333</v>
      </c>
      <c r="G229" s="231" t="s">
        <v>258</v>
      </c>
      <c r="H229" s="232">
        <v>7.7009999999999996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44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163</v>
      </c>
      <c r="AT229" s="240" t="s">
        <v>159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163</v>
      </c>
      <c r="BM229" s="240" t="s">
        <v>334</v>
      </c>
    </row>
    <row r="230" s="2" customFormat="1" ht="16.5" customHeight="1">
      <c r="A230" s="39"/>
      <c r="B230" s="40"/>
      <c r="C230" s="286" t="s">
        <v>335</v>
      </c>
      <c r="D230" s="286" t="s">
        <v>336</v>
      </c>
      <c r="E230" s="287" t="s">
        <v>337</v>
      </c>
      <c r="F230" s="288" t="s">
        <v>338</v>
      </c>
      <c r="G230" s="289" t="s">
        <v>325</v>
      </c>
      <c r="H230" s="290">
        <v>15.483000000000001</v>
      </c>
      <c r="I230" s="291"/>
      <c r="J230" s="292">
        <f>ROUND(I230*H230,2)</f>
        <v>0</v>
      </c>
      <c r="K230" s="293"/>
      <c r="L230" s="294"/>
      <c r="M230" s="295" t="s">
        <v>1</v>
      </c>
      <c r="N230" s="296" t="s">
        <v>44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212</v>
      </c>
      <c r="AT230" s="240" t="s">
        <v>336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163</v>
      </c>
      <c r="BM230" s="240" t="s">
        <v>339</v>
      </c>
    </row>
    <row r="231" s="2" customFormat="1" ht="24.15" customHeight="1">
      <c r="A231" s="39"/>
      <c r="B231" s="40"/>
      <c r="C231" s="228" t="s">
        <v>340</v>
      </c>
      <c r="D231" s="228" t="s">
        <v>159</v>
      </c>
      <c r="E231" s="229" t="s">
        <v>341</v>
      </c>
      <c r="F231" s="230" t="s">
        <v>342</v>
      </c>
      <c r="G231" s="231" t="s">
        <v>258</v>
      </c>
      <c r="H231" s="232">
        <v>5.7599999999999998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44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163</v>
      </c>
      <c r="AT231" s="240" t="s">
        <v>159</v>
      </c>
      <c r="AU231" s="240" t="s">
        <v>88</v>
      </c>
      <c r="AY231" s="18" t="s">
        <v>157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163</v>
      </c>
      <c r="BM231" s="240" t="s">
        <v>343</v>
      </c>
    </row>
    <row r="232" s="13" customFormat="1">
      <c r="A232" s="13"/>
      <c r="B232" s="242"/>
      <c r="C232" s="243"/>
      <c r="D232" s="244" t="s">
        <v>165</v>
      </c>
      <c r="E232" s="245" t="s">
        <v>1</v>
      </c>
      <c r="F232" s="246" t="s">
        <v>344</v>
      </c>
      <c r="G232" s="243"/>
      <c r="H232" s="245" t="s">
        <v>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165</v>
      </c>
      <c r="AU232" s="252" t="s">
        <v>88</v>
      </c>
      <c r="AV232" s="13" t="s">
        <v>86</v>
      </c>
      <c r="AW232" s="13" t="s">
        <v>34</v>
      </c>
      <c r="AX232" s="13" t="s">
        <v>79</v>
      </c>
      <c r="AY232" s="252" t="s">
        <v>157</v>
      </c>
    </row>
    <row r="233" s="13" customFormat="1">
      <c r="A233" s="13"/>
      <c r="B233" s="242"/>
      <c r="C233" s="243"/>
      <c r="D233" s="244" t="s">
        <v>165</v>
      </c>
      <c r="E233" s="245" t="s">
        <v>1</v>
      </c>
      <c r="F233" s="246" t="s">
        <v>345</v>
      </c>
      <c r="G233" s="243"/>
      <c r="H233" s="245" t="s">
        <v>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2" t="s">
        <v>165</v>
      </c>
      <c r="AU233" s="252" t="s">
        <v>88</v>
      </c>
      <c r="AV233" s="13" t="s">
        <v>86</v>
      </c>
      <c r="AW233" s="13" t="s">
        <v>34</v>
      </c>
      <c r="AX233" s="13" t="s">
        <v>79</v>
      </c>
      <c r="AY233" s="252" t="s">
        <v>157</v>
      </c>
    </row>
    <row r="234" s="15" customFormat="1">
      <c r="A234" s="15"/>
      <c r="B234" s="264"/>
      <c r="C234" s="265"/>
      <c r="D234" s="244" t="s">
        <v>165</v>
      </c>
      <c r="E234" s="266" t="s">
        <v>1</v>
      </c>
      <c r="F234" s="267" t="s">
        <v>346</v>
      </c>
      <c r="G234" s="265"/>
      <c r="H234" s="268">
        <v>5.7599999999999998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165</v>
      </c>
      <c r="AU234" s="274" t="s">
        <v>88</v>
      </c>
      <c r="AV234" s="15" t="s">
        <v>88</v>
      </c>
      <c r="AW234" s="15" t="s">
        <v>34</v>
      </c>
      <c r="AX234" s="15" t="s">
        <v>79</v>
      </c>
      <c r="AY234" s="274" t="s">
        <v>157</v>
      </c>
    </row>
    <row r="235" s="14" customFormat="1">
      <c r="A235" s="14"/>
      <c r="B235" s="253"/>
      <c r="C235" s="254"/>
      <c r="D235" s="244" t="s">
        <v>165</v>
      </c>
      <c r="E235" s="255" t="s">
        <v>1</v>
      </c>
      <c r="F235" s="256" t="s">
        <v>347</v>
      </c>
      <c r="G235" s="254"/>
      <c r="H235" s="257">
        <v>5.7599999999999998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165</v>
      </c>
      <c r="AU235" s="263" t="s">
        <v>88</v>
      </c>
      <c r="AV235" s="14" t="s">
        <v>176</v>
      </c>
      <c r="AW235" s="14" t="s">
        <v>34</v>
      </c>
      <c r="AX235" s="14" t="s">
        <v>79</v>
      </c>
      <c r="AY235" s="263" t="s">
        <v>157</v>
      </c>
    </row>
    <row r="236" s="16" customFormat="1">
      <c r="A236" s="16"/>
      <c r="B236" s="275"/>
      <c r="C236" s="276"/>
      <c r="D236" s="244" t="s">
        <v>165</v>
      </c>
      <c r="E236" s="277" t="s">
        <v>1</v>
      </c>
      <c r="F236" s="278" t="s">
        <v>181</v>
      </c>
      <c r="G236" s="276"/>
      <c r="H236" s="279">
        <v>5.7599999999999998</v>
      </c>
      <c r="I236" s="280"/>
      <c r="J236" s="276"/>
      <c r="K236" s="276"/>
      <c r="L236" s="281"/>
      <c r="M236" s="282"/>
      <c r="N236" s="283"/>
      <c r="O236" s="283"/>
      <c r="P236" s="283"/>
      <c r="Q236" s="283"/>
      <c r="R236" s="283"/>
      <c r="S236" s="283"/>
      <c r="T236" s="284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5" t="s">
        <v>165</v>
      </c>
      <c r="AU236" s="285" t="s">
        <v>88</v>
      </c>
      <c r="AV236" s="16" t="s">
        <v>163</v>
      </c>
      <c r="AW236" s="16" t="s">
        <v>34</v>
      </c>
      <c r="AX236" s="16" t="s">
        <v>86</v>
      </c>
      <c r="AY236" s="285" t="s">
        <v>157</v>
      </c>
    </row>
    <row r="237" s="2" customFormat="1" ht="24.15" customHeight="1">
      <c r="A237" s="39"/>
      <c r="B237" s="40"/>
      <c r="C237" s="228" t="s">
        <v>348</v>
      </c>
      <c r="D237" s="228" t="s">
        <v>159</v>
      </c>
      <c r="E237" s="229" t="s">
        <v>349</v>
      </c>
      <c r="F237" s="230" t="s">
        <v>350</v>
      </c>
      <c r="G237" s="231" t="s">
        <v>258</v>
      </c>
      <c r="H237" s="232">
        <v>4.3730000000000002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44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163</v>
      </c>
      <c r="AT237" s="240" t="s">
        <v>159</v>
      </c>
      <c r="AU237" s="240" t="s">
        <v>88</v>
      </c>
      <c r="AY237" s="18" t="s">
        <v>157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163</v>
      </c>
      <c r="BM237" s="240" t="s">
        <v>351</v>
      </c>
    </row>
    <row r="238" s="13" customFormat="1">
      <c r="A238" s="13"/>
      <c r="B238" s="242"/>
      <c r="C238" s="243"/>
      <c r="D238" s="244" t="s">
        <v>165</v>
      </c>
      <c r="E238" s="245" t="s">
        <v>1</v>
      </c>
      <c r="F238" s="246" t="s">
        <v>352</v>
      </c>
      <c r="G238" s="243"/>
      <c r="H238" s="245" t="s">
        <v>1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165</v>
      </c>
      <c r="AU238" s="252" t="s">
        <v>88</v>
      </c>
      <c r="AV238" s="13" t="s">
        <v>86</v>
      </c>
      <c r="AW238" s="13" t="s">
        <v>34</v>
      </c>
      <c r="AX238" s="13" t="s">
        <v>79</v>
      </c>
      <c r="AY238" s="252" t="s">
        <v>157</v>
      </c>
    </row>
    <row r="239" s="13" customFormat="1">
      <c r="A239" s="13"/>
      <c r="B239" s="242"/>
      <c r="C239" s="243"/>
      <c r="D239" s="244" t="s">
        <v>165</v>
      </c>
      <c r="E239" s="245" t="s">
        <v>1</v>
      </c>
      <c r="F239" s="246" t="s">
        <v>295</v>
      </c>
      <c r="G239" s="243"/>
      <c r="H239" s="245" t="s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165</v>
      </c>
      <c r="AU239" s="252" t="s">
        <v>88</v>
      </c>
      <c r="AV239" s="13" t="s">
        <v>86</v>
      </c>
      <c r="AW239" s="13" t="s">
        <v>34</v>
      </c>
      <c r="AX239" s="13" t="s">
        <v>79</v>
      </c>
      <c r="AY239" s="252" t="s">
        <v>157</v>
      </c>
    </row>
    <row r="240" s="15" customFormat="1">
      <c r="A240" s="15"/>
      <c r="B240" s="264"/>
      <c r="C240" s="265"/>
      <c r="D240" s="244" t="s">
        <v>165</v>
      </c>
      <c r="E240" s="266" t="s">
        <v>1</v>
      </c>
      <c r="F240" s="267" t="s">
        <v>353</v>
      </c>
      <c r="G240" s="265"/>
      <c r="H240" s="268">
        <v>3.3119999999999998</v>
      </c>
      <c r="I240" s="269"/>
      <c r="J240" s="265"/>
      <c r="K240" s="265"/>
      <c r="L240" s="270"/>
      <c r="M240" s="271"/>
      <c r="N240" s="272"/>
      <c r="O240" s="272"/>
      <c r="P240" s="272"/>
      <c r="Q240" s="272"/>
      <c r="R240" s="272"/>
      <c r="S240" s="272"/>
      <c r="T240" s="27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4" t="s">
        <v>165</v>
      </c>
      <c r="AU240" s="274" t="s">
        <v>88</v>
      </c>
      <c r="AV240" s="15" t="s">
        <v>88</v>
      </c>
      <c r="AW240" s="15" t="s">
        <v>34</v>
      </c>
      <c r="AX240" s="15" t="s">
        <v>79</v>
      </c>
      <c r="AY240" s="274" t="s">
        <v>157</v>
      </c>
    </row>
    <row r="241" s="15" customFormat="1">
      <c r="A241" s="15"/>
      <c r="B241" s="264"/>
      <c r="C241" s="265"/>
      <c r="D241" s="244" t="s">
        <v>165</v>
      </c>
      <c r="E241" s="266" t="s">
        <v>1</v>
      </c>
      <c r="F241" s="267" t="s">
        <v>354</v>
      </c>
      <c r="G241" s="265"/>
      <c r="H241" s="268">
        <v>0.68999999999999995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165</v>
      </c>
      <c r="AU241" s="274" t="s">
        <v>88</v>
      </c>
      <c r="AV241" s="15" t="s">
        <v>88</v>
      </c>
      <c r="AW241" s="15" t="s">
        <v>34</v>
      </c>
      <c r="AX241" s="15" t="s">
        <v>79</v>
      </c>
      <c r="AY241" s="274" t="s">
        <v>157</v>
      </c>
    </row>
    <row r="242" s="15" customFormat="1">
      <c r="A242" s="15"/>
      <c r="B242" s="264"/>
      <c r="C242" s="265"/>
      <c r="D242" s="244" t="s">
        <v>165</v>
      </c>
      <c r="E242" s="266" t="s">
        <v>1</v>
      </c>
      <c r="F242" s="267" t="s">
        <v>355</v>
      </c>
      <c r="G242" s="265"/>
      <c r="H242" s="268">
        <v>0.55200000000000005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4" t="s">
        <v>165</v>
      </c>
      <c r="AU242" s="274" t="s">
        <v>88</v>
      </c>
      <c r="AV242" s="15" t="s">
        <v>88</v>
      </c>
      <c r="AW242" s="15" t="s">
        <v>34</v>
      </c>
      <c r="AX242" s="15" t="s">
        <v>79</v>
      </c>
      <c r="AY242" s="274" t="s">
        <v>157</v>
      </c>
    </row>
    <row r="243" s="15" customFormat="1">
      <c r="A243" s="15"/>
      <c r="B243" s="264"/>
      <c r="C243" s="265"/>
      <c r="D243" s="244" t="s">
        <v>165</v>
      </c>
      <c r="E243" s="266" t="s">
        <v>1</v>
      </c>
      <c r="F243" s="267" t="s">
        <v>356</v>
      </c>
      <c r="G243" s="265"/>
      <c r="H243" s="268">
        <v>-0.18099999999999999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165</v>
      </c>
      <c r="AU243" s="274" t="s">
        <v>88</v>
      </c>
      <c r="AV243" s="15" t="s">
        <v>88</v>
      </c>
      <c r="AW243" s="15" t="s">
        <v>34</v>
      </c>
      <c r="AX243" s="15" t="s">
        <v>79</v>
      </c>
      <c r="AY243" s="274" t="s">
        <v>157</v>
      </c>
    </row>
    <row r="244" s="14" customFormat="1">
      <c r="A244" s="14"/>
      <c r="B244" s="253"/>
      <c r="C244" s="254"/>
      <c r="D244" s="244" t="s">
        <v>165</v>
      </c>
      <c r="E244" s="255" t="s">
        <v>1</v>
      </c>
      <c r="F244" s="256" t="s">
        <v>357</v>
      </c>
      <c r="G244" s="254"/>
      <c r="H244" s="257">
        <v>4.3730000000000002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165</v>
      </c>
      <c r="AU244" s="263" t="s">
        <v>88</v>
      </c>
      <c r="AV244" s="14" t="s">
        <v>176</v>
      </c>
      <c r="AW244" s="14" t="s">
        <v>34</v>
      </c>
      <c r="AX244" s="14" t="s">
        <v>79</v>
      </c>
      <c r="AY244" s="263" t="s">
        <v>157</v>
      </c>
    </row>
    <row r="245" s="16" customFormat="1">
      <c r="A245" s="16"/>
      <c r="B245" s="275"/>
      <c r="C245" s="276"/>
      <c r="D245" s="244" t="s">
        <v>165</v>
      </c>
      <c r="E245" s="277" t="s">
        <v>1</v>
      </c>
      <c r="F245" s="278" t="s">
        <v>181</v>
      </c>
      <c r="G245" s="276"/>
      <c r="H245" s="279">
        <v>4.3730000000000002</v>
      </c>
      <c r="I245" s="280"/>
      <c r="J245" s="276"/>
      <c r="K245" s="276"/>
      <c r="L245" s="281"/>
      <c r="M245" s="282"/>
      <c r="N245" s="283"/>
      <c r="O245" s="283"/>
      <c r="P245" s="283"/>
      <c r="Q245" s="283"/>
      <c r="R245" s="283"/>
      <c r="S245" s="283"/>
      <c r="T245" s="28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5" t="s">
        <v>165</v>
      </c>
      <c r="AU245" s="285" t="s">
        <v>88</v>
      </c>
      <c r="AV245" s="16" t="s">
        <v>163</v>
      </c>
      <c r="AW245" s="16" t="s">
        <v>34</v>
      </c>
      <c r="AX245" s="16" t="s">
        <v>86</v>
      </c>
      <c r="AY245" s="285" t="s">
        <v>157</v>
      </c>
    </row>
    <row r="246" s="2" customFormat="1" ht="16.5" customHeight="1">
      <c r="A246" s="39"/>
      <c r="B246" s="40"/>
      <c r="C246" s="286" t="s">
        <v>358</v>
      </c>
      <c r="D246" s="286" t="s">
        <v>336</v>
      </c>
      <c r="E246" s="287" t="s">
        <v>359</v>
      </c>
      <c r="F246" s="288" t="s">
        <v>360</v>
      </c>
      <c r="G246" s="289" t="s">
        <v>325</v>
      </c>
      <c r="H246" s="290">
        <v>8.3279999999999994</v>
      </c>
      <c r="I246" s="291"/>
      <c r="J246" s="292">
        <f>ROUND(I246*H246,2)</f>
        <v>0</v>
      </c>
      <c r="K246" s="293"/>
      <c r="L246" s="294"/>
      <c r="M246" s="295" t="s">
        <v>1</v>
      </c>
      <c r="N246" s="296" t="s">
        <v>44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212</v>
      </c>
      <c r="AT246" s="240" t="s">
        <v>336</v>
      </c>
      <c r="AU246" s="240" t="s">
        <v>88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163</v>
      </c>
      <c r="BM246" s="240" t="s">
        <v>361</v>
      </c>
    </row>
    <row r="247" s="2" customFormat="1" ht="24.15" customHeight="1">
      <c r="A247" s="39"/>
      <c r="B247" s="40"/>
      <c r="C247" s="228" t="s">
        <v>362</v>
      </c>
      <c r="D247" s="228" t="s">
        <v>159</v>
      </c>
      <c r="E247" s="229" t="s">
        <v>363</v>
      </c>
      <c r="F247" s="230" t="s">
        <v>364</v>
      </c>
      <c r="G247" s="231" t="s">
        <v>162</v>
      </c>
      <c r="H247" s="232">
        <v>446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44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163</v>
      </c>
      <c r="AT247" s="240" t="s">
        <v>159</v>
      </c>
      <c r="AU247" s="240" t="s">
        <v>88</v>
      </c>
      <c r="AY247" s="18" t="s">
        <v>157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163</v>
      </c>
      <c r="BM247" s="240" t="s">
        <v>365</v>
      </c>
    </row>
    <row r="248" s="15" customFormat="1">
      <c r="A248" s="15"/>
      <c r="B248" s="264"/>
      <c r="C248" s="265"/>
      <c r="D248" s="244" t="s">
        <v>165</v>
      </c>
      <c r="E248" s="266" t="s">
        <v>1</v>
      </c>
      <c r="F248" s="267" t="s">
        <v>366</v>
      </c>
      <c r="G248" s="265"/>
      <c r="H248" s="268">
        <v>230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4" t="s">
        <v>165</v>
      </c>
      <c r="AU248" s="274" t="s">
        <v>88</v>
      </c>
      <c r="AV248" s="15" t="s">
        <v>88</v>
      </c>
      <c r="AW248" s="15" t="s">
        <v>34</v>
      </c>
      <c r="AX248" s="15" t="s">
        <v>79</v>
      </c>
      <c r="AY248" s="274" t="s">
        <v>157</v>
      </c>
    </row>
    <row r="249" s="15" customFormat="1">
      <c r="A249" s="15"/>
      <c r="B249" s="264"/>
      <c r="C249" s="265"/>
      <c r="D249" s="244" t="s">
        <v>165</v>
      </c>
      <c r="E249" s="266" t="s">
        <v>1</v>
      </c>
      <c r="F249" s="267" t="s">
        <v>367</v>
      </c>
      <c r="G249" s="265"/>
      <c r="H249" s="268">
        <v>46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4" t="s">
        <v>165</v>
      </c>
      <c r="AU249" s="274" t="s">
        <v>88</v>
      </c>
      <c r="AV249" s="15" t="s">
        <v>88</v>
      </c>
      <c r="AW249" s="15" t="s">
        <v>34</v>
      </c>
      <c r="AX249" s="15" t="s">
        <v>79</v>
      </c>
      <c r="AY249" s="274" t="s">
        <v>157</v>
      </c>
    </row>
    <row r="250" s="15" customFormat="1">
      <c r="A250" s="15"/>
      <c r="B250" s="264"/>
      <c r="C250" s="265"/>
      <c r="D250" s="244" t="s">
        <v>165</v>
      </c>
      <c r="E250" s="266" t="s">
        <v>1</v>
      </c>
      <c r="F250" s="267" t="s">
        <v>368</v>
      </c>
      <c r="G250" s="265"/>
      <c r="H250" s="268">
        <v>170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165</v>
      </c>
      <c r="AU250" s="274" t="s">
        <v>88</v>
      </c>
      <c r="AV250" s="15" t="s">
        <v>88</v>
      </c>
      <c r="AW250" s="15" t="s">
        <v>34</v>
      </c>
      <c r="AX250" s="15" t="s">
        <v>79</v>
      </c>
      <c r="AY250" s="274" t="s">
        <v>157</v>
      </c>
    </row>
    <row r="251" s="16" customFormat="1">
      <c r="A251" s="16"/>
      <c r="B251" s="275"/>
      <c r="C251" s="276"/>
      <c r="D251" s="244" t="s">
        <v>165</v>
      </c>
      <c r="E251" s="277" t="s">
        <v>1</v>
      </c>
      <c r="F251" s="278" t="s">
        <v>181</v>
      </c>
      <c r="G251" s="276"/>
      <c r="H251" s="279">
        <v>446</v>
      </c>
      <c r="I251" s="280"/>
      <c r="J251" s="276"/>
      <c r="K251" s="276"/>
      <c r="L251" s="281"/>
      <c r="M251" s="282"/>
      <c r="N251" s="283"/>
      <c r="O251" s="283"/>
      <c r="P251" s="283"/>
      <c r="Q251" s="283"/>
      <c r="R251" s="283"/>
      <c r="S251" s="283"/>
      <c r="T251" s="284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5" t="s">
        <v>165</v>
      </c>
      <c r="AU251" s="285" t="s">
        <v>88</v>
      </c>
      <c r="AV251" s="16" t="s">
        <v>163</v>
      </c>
      <c r="AW251" s="16" t="s">
        <v>34</v>
      </c>
      <c r="AX251" s="16" t="s">
        <v>86</v>
      </c>
      <c r="AY251" s="285" t="s">
        <v>157</v>
      </c>
    </row>
    <row r="252" s="2" customFormat="1" ht="24.15" customHeight="1">
      <c r="A252" s="39"/>
      <c r="B252" s="40"/>
      <c r="C252" s="228" t="s">
        <v>369</v>
      </c>
      <c r="D252" s="228" t="s">
        <v>159</v>
      </c>
      <c r="E252" s="229" t="s">
        <v>370</v>
      </c>
      <c r="F252" s="230" t="s">
        <v>371</v>
      </c>
      <c r="G252" s="231" t="s">
        <v>372</v>
      </c>
      <c r="H252" s="232">
        <v>1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44</v>
      </c>
      <c r="O252" s="92"/>
      <c r="P252" s="238">
        <f>O252*H252</f>
        <v>0</v>
      </c>
      <c r="Q252" s="238">
        <v>0.038431399999999998</v>
      </c>
      <c r="R252" s="238">
        <f>Q252*H252</f>
        <v>0.038431399999999998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163</v>
      </c>
      <c r="AT252" s="240" t="s">
        <v>159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163</v>
      </c>
      <c r="BM252" s="240" t="s">
        <v>373</v>
      </c>
    </row>
    <row r="253" s="15" customFormat="1">
      <c r="A253" s="15"/>
      <c r="B253" s="264"/>
      <c r="C253" s="265"/>
      <c r="D253" s="244" t="s">
        <v>165</v>
      </c>
      <c r="E253" s="266" t="s">
        <v>1</v>
      </c>
      <c r="F253" s="267" t="s">
        <v>374</v>
      </c>
      <c r="G253" s="265"/>
      <c r="H253" s="268">
        <v>1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4" t="s">
        <v>165</v>
      </c>
      <c r="AU253" s="274" t="s">
        <v>88</v>
      </c>
      <c r="AV253" s="15" t="s">
        <v>88</v>
      </c>
      <c r="AW253" s="15" t="s">
        <v>34</v>
      </c>
      <c r="AX253" s="15" t="s">
        <v>79</v>
      </c>
      <c r="AY253" s="274" t="s">
        <v>157</v>
      </c>
    </row>
    <row r="254" s="16" customFormat="1">
      <c r="A254" s="16"/>
      <c r="B254" s="275"/>
      <c r="C254" s="276"/>
      <c r="D254" s="244" t="s">
        <v>165</v>
      </c>
      <c r="E254" s="277" t="s">
        <v>1</v>
      </c>
      <c r="F254" s="278" t="s">
        <v>181</v>
      </c>
      <c r="G254" s="276"/>
      <c r="H254" s="279">
        <v>1</v>
      </c>
      <c r="I254" s="280"/>
      <c r="J254" s="276"/>
      <c r="K254" s="276"/>
      <c r="L254" s="281"/>
      <c r="M254" s="282"/>
      <c r="N254" s="283"/>
      <c r="O254" s="283"/>
      <c r="P254" s="283"/>
      <c r="Q254" s="283"/>
      <c r="R254" s="283"/>
      <c r="S254" s="283"/>
      <c r="T254" s="284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85" t="s">
        <v>165</v>
      </c>
      <c r="AU254" s="285" t="s">
        <v>88</v>
      </c>
      <c r="AV254" s="16" t="s">
        <v>163</v>
      </c>
      <c r="AW254" s="16" t="s">
        <v>34</v>
      </c>
      <c r="AX254" s="16" t="s">
        <v>86</v>
      </c>
      <c r="AY254" s="285" t="s">
        <v>157</v>
      </c>
    </row>
    <row r="255" s="12" customFormat="1" ht="22.8" customHeight="1">
      <c r="A255" s="12"/>
      <c r="B255" s="212"/>
      <c r="C255" s="213"/>
      <c r="D255" s="214" t="s">
        <v>78</v>
      </c>
      <c r="E255" s="226" t="s">
        <v>243</v>
      </c>
      <c r="F255" s="226" t="s">
        <v>375</v>
      </c>
      <c r="G255" s="213"/>
      <c r="H255" s="213"/>
      <c r="I255" s="216"/>
      <c r="J255" s="227">
        <f>BK255</f>
        <v>0</v>
      </c>
      <c r="K255" s="213"/>
      <c r="L255" s="218"/>
      <c r="M255" s="219"/>
      <c r="N255" s="220"/>
      <c r="O255" s="220"/>
      <c r="P255" s="221">
        <f>SUM(P256:P270)</f>
        <v>0</v>
      </c>
      <c r="Q255" s="220"/>
      <c r="R255" s="221">
        <f>SUM(R256:R270)</f>
        <v>0</v>
      </c>
      <c r="S255" s="220"/>
      <c r="T255" s="222">
        <f>SUM(T256:T270)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86</v>
      </c>
      <c r="AT255" s="224" t="s">
        <v>78</v>
      </c>
      <c r="AU255" s="224" t="s">
        <v>86</v>
      </c>
      <c r="AY255" s="223" t="s">
        <v>157</v>
      </c>
      <c r="BK255" s="225">
        <f>SUM(BK256:BK270)</f>
        <v>0</v>
      </c>
    </row>
    <row r="256" s="2" customFormat="1" ht="24.15" customHeight="1">
      <c r="A256" s="39"/>
      <c r="B256" s="40"/>
      <c r="C256" s="228" t="s">
        <v>376</v>
      </c>
      <c r="D256" s="228" t="s">
        <v>159</v>
      </c>
      <c r="E256" s="229" t="s">
        <v>377</v>
      </c>
      <c r="F256" s="230" t="s">
        <v>378</v>
      </c>
      <c r="G256" s="231" t="s">
        <v>372</v>
      </c>
      <c r="H256" s="232">
        <v>13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44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163</v>
      </c>
      <c r="AT256" s="240" t="s">
        <v>159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163</v>
      </c>
      <c r="BM256" s="240" t="s">
        <v>379</v>
      </c>
    </row>
    <row r="257" s="13" customFormat="1">
      <c r="A257" s="13"/>
      <c r="B257" s="242"/>
      <c r="C257" s="243"/>
      <c r="D257" s="244" t="s">
        <v>165</v>
      </c>
      <c r="E257" s="245" t="s">
        <v>1</v>
      </c>
      <c r="F257" s="246" t="s">
        <v>380</v>
      </c>
      <c r="G257" s="243"/>
      <c r="H257" s="245" t="s">
        <v>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165</v>
      </c>
      <c r="AU257" s="252" t="s">
        <v>88</v>
      </c>
      <c r="AV257" s="13" t="s">
        <v>86</v>
      </c>
      <c r="AW257" s="13" t="s">
        <v>34</v>
      </c>
      <c r="AX257" s="13" t="s">
        <v>79</v>
      </c>
      <c r="AY257" s="252" t="s">
        <v>157</v>
      </c>
    </row>
    <row r="258" s="15" customFormat="1">
      <c r="A258" s="15"/>
      <c r="B258" s="264"/>
      <c r="C258" s="265"/>
      <c r="D258" s="244" t="s">
        <v>165</v>
      </c>
      <c r="E258" s="266" t="s">
        <v>1</v>
      </c>
      <c r="F258" s="267" t="s">
        <v>272</v>
      </c>
      <c r="G258" s="265"/>
      <c r="H258" s="268">
        <v>13</v>
      </c>
      <c r="I258" s="269"/>
      <c r="J258" s="265"/>
      <c r="K258" s="265"/>
      <c r="L258" s="270"/>
      <c r="M258" s="271"/>
      <c r="N258" s="272"/>
      <c r="O258" s="272"/>
      <c r="P258" s="272"/>
      <c r="Q258" s="272"/>
      <c r="R258" s="272"/>
      <c r="S258" s="272"/>
      <c r="T258" s="27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4" t="s">
        <v>165</v>
      </c>
      <c r="AU258" s="274" t="s">
        <v>88</v>
      </c>
      <c r="AV258" s="15" t="s">
        <v>88</v>
      </c>
      <c r="AW258" s="15" t="s">
        <v>34</v>
      </c>
      <c r="AX258" s="15" t="s">
        <v>79</v>
      </c>
      <c r="AY258" s="274" t="s">
        <v>157</v>
      </c>
    </row>
    <row r="259" s="14" customFormat="1">
      <c r="A259" s="14"/>
      <c r="B259" s="253"/>
      <c r="C259" s="254"/>
      <c r="D259" s="244" t="s">
        <v>165</v>
      </c>
      <c r="E259" s="255" t="s">
        <v>1</v>
      </c>
      <c r="F259" s="256" t="s">
        <v>180</v>
      </c>
      <c r="G259" s="254"/>
      <c r="H259" s="257">
        <v>13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165</v>
      </c>
      <c r="AU259" s="263" t="s">
        <v>88</v>
      </c>
      <c r="AV259" s="14" t="s">
        <v>176</v>
      </c>
      <c r="AW259" s="14" t="s">
        <v>34</v>
      </c>
      <c r="AX259" s="14" t="s">
        <v>79</v>
      </c>
      <c r="AY259" s="263" t="s">
        <v>157</v>
      </c>
    </row>
    <row r="260" s="16" customFormat="1">
      <c r="A260" s="16"/>
      <c r="B260" s="275"/>
      <c r="C260" s="276"/>
      <c r="D260" s="244" t="s">
        <v>165</v>
      </c>
      <c r="E260" s="277" t="s">
        <v>1</v>
      </c>
      <c r="F260" s="278" t="s">
        <v>181</v>
      </c>
      <c r="G260" s="276"/>
      <c r="H260" s="279">
        <v>13</v>
      </c>
      <c r="I260" s="280"/>
      <c r="J260" s="276"/>
      <c r="K260" s="276"/>
      <c r="L260" s="281"/>
      <c r="M260" s="282"/>
      <c r="N260" s="283"/>
      <c r="O260" s="283"/>
      <c r="P260" s="283"/>
      <c r="Q260" s="283"/>
      <c r="R260" s="283"/>
      <c r="S260" s="283"/>
      <c r="T260" s="284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5" t="s">
        <v>165</v>
      </c>
      <c r="AU260" s="285" t="s">
        <v>88</v>
      </c>
      <c r="AV260" s="16" t="s">
        <v>163</v>
      </c>
      <c r="AW260" s="16" t="s">
        <v>34</v>
      </c>
      <c r="AX260" s="16" t="s">
        <v>86</v>
      </c>
      <c r="AY260" s="285" t="s">
        <v>157</v>
      </c>
    </row>
    <row r="261" s="2" customFormat="1" ht="55.5" customHeight="1">
      <c r="A261" s="39"/>
      <c r="B261" s="40"/>
      <c r="C261" s="228" t="s">
        <v>381</v>
      </c>
      <c r="D261" s="228" t="s">
        <v>159</v>
      </c>
      <c r="E261" s="229" t="s">
        <v>382</v>
      </c>
      <c r="F261" s="230" t="s">
        <v>383</v>
      </c>
      <c r="G261" s="231" t="s">
        <v>372</v>
      </c>
      <c r="H261" s="232">
        <v>13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44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163</v>
      </c>
      <c r="AT261" s="240" t="s">
        <v>159</v>
      </c>
      <c r="AU261" s="240" t="s">
        <v>88</v>
      </c>
      <c r="AY261" s="18" t="s">
        <v>157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163</v>
      </c>
      <c r="BM261" s="240" t="s">
        <v>384</v>
      </c>
    </row>
    <row r="262" s="2" customFormat="1" ht="55.5" customHeight="1">
      <c r="A262" s="39"/>
      <c r="B262" s="40"/>
      <c r="C262" s="228" t="s">
        <v>385</v>
      </c>
      <c r="D262" s="228" t="s">
        <v>159</v>
      </c>
      <c r="E262" s="229" t="s">
        <v>386</v>
      </c>
      <c r="F262" s="230" t="s">
        <v>387</v>
      </c>
      <c r="G262" s="231" t="s">
        <v>372</v>
      </c>
      <c r="H262" s="232">
        <v>13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44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163</v>
      </c>
      <c r="AT262" s="240" t="s">
        <v>159</v>
      </c>
      <c r="AU262" s="240" t="s">
        <v>88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163</v>
      </c>
      <c r="BM262" s="240" t="s">
        <v>388</v>
      </c>
    </row>
    <row r="263" s="2" customFormat="1" ht="21.75" customHeight="1">
      <c r="A263" s="39"/>
      <c r="B263" s="40"/>
      <c r="C263" s="228" t="s">
        <v>389</v>
      </c>
      <c r="D263" s="228" t="s">
        <v>159</v>
      </c>
      <c r="E263" s="229" t="s">
        <v>390</v>
      </c>
      <c r="F263" s="230" t="s">
        <v>391</v>
      </c>
      <c r="G263" s="231" t="s">
        <v>372</v>
      </c>
      <c r="H263" s="232">
        <v>13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44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163</v>
      </c>
      <c r="AT263" s="240" t="s">
        <v>159</v>
      </c>
      <c r="AU263" s="240" t="s">
        <v>88</v>
      </c>
      <c r="AY263" s="18" t="s">
        <v>157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163</v>
      </c>
      <c r="BM263" s="240" t="s">
        <v>392</v>
      </c>
    </row>
    <row r="264" s="2" customFormat="1" ht="24.15" customHeight="1">
      <c r="A264" s="39"/>
      <c r="B264" s="40"/>
      <c r="C264" s="228" t="s">
        <v>393</v>
      </c>
      <c r="D264" s="228" t="s">
        <v>159</v>
      </c>
      <c r="E264" s="229" t="s">
        <v>394</v>
      </c>
      <c r="F264" s="230" t="s">
        <v>395</v>
      </c>
      <c r="G264" s="231" t="s">
        <v>372</v>
      </c>
      <c r="H264" s="232">
        <v>13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44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163</v>
      </c>
      <c r="AT264" s="240" t="s">
        <v>159</v>
      </c>
      <c r="AU264" s="240" t="s">
        <v>88</v>
      </c>
      <c r="AY264" s="18" t="s">
        <v>157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163</v>
      </c>
      <c r="BM264" s="240" t="s">
        <v>396</v>
      </c>
    </row>
    <row r="265" s="2" customFormat="1" ht="24.15" customHeight="1">
      <c r="A265" s="39"/>
      <c r="B265" s="40"/>
      <c r="C265" s="228" t="s">
        <v>397</v>
      </c>
      <c r="D265" s="228" t="s">
        <v>159</v>
      </c>
      <c r="E265" s="229" t="s">
        <v>398</v>
      </c>
      <c r="F265" s="230" t="s">
        <v>399</v>
      </c>
      <c r="G265" s="231" t="s">
        <v>372</v>
      </c>
      <c r="H265" s="232">
        <v>13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44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163</v>
      </c>
      <c r="AT265" s="240" t="s">
        <v>159</v>
      </c>
      <c r="AU265" s="240" t="s">
        <v>88</v>
      </c>
      <c r="AY265" s="18" t="s">
        <v>157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163</v>
      </c>
      <c r="BM265" s="240" t="s">
        <v>400</v>
      </c>
    </row>
    <row r="266" s="2" customFormat="1" ht="24.15" customHeight="1">
      <c r="A266" s="39"/>
      <c r="B266" s="40"/>
      <c r="C266" s="228" t="s">
        <v>401</v>
      </c>
      <c r="D266" s="228" t="s">
        <v>159</v>
      </c>
      <c r="E266" s="229" t="s">
        <v>402</v>
      </c>
      <c r="F266" s="230" t="s">
        <v>403</v>
      </c>
      <c r="G266" s="231" t="s">
        <v>372</v>
      </c>
      <c r="H266" s="232">
        <v>13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44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163</v>
      </c>
      <c r="AT266" s="240" t="s">
        <v>159</v>
      </c>
      <c r="AU266" s="240" t="s">
        <v>88</v>
      </c>
      <c r="AY266" s="18" t="s">
        <v>157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163</v>
      </c>
      <c r="BM266" s="240" t="s">
        <v>404</v>
      </c>
    </row>
    <row r="267" s="2" customFormat="1" ht="33" customHeight="1">
      <c r="A267" s="39"/>
      <c r="B267" s="40"/>
      <c r="C267" s="228" t="s">
        <v>405</v>
      </c>
      <c r="D267" s="228" t="s">
        <v>159</v>
      </c>
      <c r="E267" s="229" t="s">
        <v>406</v>
      </c>
      <c r="F267" s="230" t="s">
        <v>407</v>
      </c>
      <c r="G267" s="231" t="s">
        <v>372</v>
      </c>
      <c r="H267" s="232">
        <v>52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44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163</v>
      </c>
      <c r="AT267" s="240" t="s">
        <v>159</v>
      </c>
      <c r="AU267" s="240" t="s">
        <v>88</v>
      </c>
      <c r="AY267" s="18" t="s">
        <v>157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163</v>
      </c>
      <c r="BM267" s="240" t="s">
        <v>408</v>
      </c>
    </row>
    <row r="268" s="2" customFormat="1" ht="33" customHeight="1">
      <c r="A268" s="39"/>
      <c r="B268" s="40"/>
      <c r="C268" s="228" t="s">
        <v>409</v>
      </c>
      <c r="D268" s="228" t="s">
        <v>159</v>
      </c>
      <c r="E268" s="229" t="s">
        <v>410</v>
      </c>
      <c r="F268" s="230" t="s">
        <v>411</v>
      </c>
      <c r="G268" s="231" t="s">
        <v>372</v>
      </c>
      <c r="H268" s="232">
        <v>26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44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163</v>
      </c>
      <c r="AT268" s="240" t="s">
        <v>159</v>
      </c>
      <c r="AU268" s="240" t="s">
        <v>88</v>
      </c>
      <c r="AY268" s="18" t="s">
        <v>157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163</v>
      </c>
      <c r="BM268" s="240" t="s">
        <v>412</v>
      </c>
    </row>
    <row r="269" s="2" customFormat="1" ht="24.15" customHeight="1">
      <c r="A269" s="39"/>
      <c r="B269" s="40"/>
      <c r="C269" s="228" t="s">
        <v>413</v>
      </c>
      <c r="D269" s="228" t="s">
        <v>159</v>
      </c>
      <c r="E269" s="229" t="s">
        <v>414</v>
      </c>
      <c r="F269" s="230" t="s">
        <v>415</v>
      </c>
      <c r="G269" s="231" t="s">
        <v>372</v>
      </c>
      <c r="H269" s="232">
        <v>52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44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163</v>
      </c>
      <c r="AT269" s="240" t="s">
        <v>159</v>
      </c>
      <c r="AU269" s="240" t="s">
        <v>88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163</v>
      </c>
      <c r="BM269" s="240" t="s">
        <v>416</v>
      </c>
    </row>
    <row r="270" s="2" customFormat="1" ht="21.75" customHeight="1">
      <c r="A270" s="39"/>
      <c r="B270" s="40"/>
      <c r="C270" s="228" t="s">
        <v>417</v>
      </c>
      <c r="D270" s="228" t="s">
        <v>159</v>
      </c>
      <c r="E270" s="229" t="s">
        <v>418</v>
      </c>
      <c r="F270" s="230" t="s">
        <v>419</v>
      </c>
      <c r="G270" s="231" t="s">
        <v>372</v>
      </c>
      <c r="H270" s="232">
        <v>13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44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163</v>
      </c>
      <c r="AT270" s="240" t="s">
        <v>159</v>
      </c>
      <c r="AU270" s="240" t="s">
        <v>88</v>
      </c>
      <c r="AY270" s="18" t="s">
        <v>157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163</v>
      </c>
      <c r="BM270" s="240" t="s">
        <v>420</v>
      </c>
    </row>
    <row r="271" s="12" customFormat="1" ht="22.8" customHeight="1">
      <c r="A271" s="12"/>
      <c r="B271" s="212"/>
      <c r="C271" s="213"/>
      <c r="D271" s="214" t="s">
        <v>78</v>
      </c>
      <c r="E271" s="226" t="s">
        <v>236</v>
      </c>
      <c r="F271" s="226" t="s">
        <v>421</v>
      </c>
      <c r="G271" s="213"/>
      <c r="H271" s="213"/>
      <c r="I271" s="216"/>
      <c r="J271" s="227">
        <f>BK271</f>
        <v>0</v>
      </c>
      <c r="K271" s="213"/>
      <c r="L271" s="218"/>
      <c r="M271" s="219"/>
      <c r="N271" s="220"/>
      <c r="O271" s="220"/>
      <c r="P271" s="221">
        <f>SUM(P272:P293)</f>
        <v>0</v>
      </c>
      <c r="Q271" s="220"/>
      <c r="R271" s="221">
        <f>SUM(R272:R293)</f>
        <v>0.0012540000000000001</v>
      </c>
      <c r="S271" s="220"/>
      <c r="T271" s="222">
        <f>SUM(T272:T293)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3" t="s">
        <v>86</v>
      </c>
      <c r="AT271" s="224" t="s">
        <v>78</v>
      </c>
      <c r="AU271" s="224" t="s">
        <v>86</v>
      </c>
      <c r="AY271" s="223" t="s">
        <v>157</v>
      </c>
      <c r="BK271" s="225">
        <f>SUM(BK272:BK293)</f>
        <v>0</v>
      </c>
    </row>
    <row r="272" s="2" customFormat="1" ht="37.8" customHeight="1">
      <c r="A272" s="39"/>
      <c r="B272" s="40"/>
      <c r="C272" s="228" t="s">
        <v>422</v>
      </c>
      <c r="D272" s="228" t="s">
        <v>159</v>
      </c>
      <c r="E272" s="229" t="s">
        <v>423</v>
      </c>
      <c r="F272" s="230" t="s">
        <v>424</v>
      </c>
      <c r="G272" s="231" t="s">
        <v>162</v>
      </c>
      <c r="H272" s="232">
        <v>380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44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163</v>
      </c>
      <c r="AT272" s="240" t="s">
        <v>159</v>
      </c>
      <c r="AU272" s="240" t="s">
        <v>88</v>
      </c>
      <c r="AY272" s="18" t="s">
        <v>157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163</v>
      </c>
      <c r="BM272" s="240" t="s">
        <v>425</v>
      </c>
    </row>
    <row r="273" s="2" customFormat="1" ht="24.15" customHeight="1">
      <c r="A273" s="39"/>
      <c r="B273" s="40"/>
      <c r="C273" s="228" t="s">
        <v>426</v>
      </c>
      <c r="D273" s="228" t="s">
        <v>159</v>
      </c>
      <c r="E273" s="229" t="s">
        <v>427</v>
      </c>
      <c r="F273" s="230" t="s">
        <v>428</v>
      </c>
      <c r="G273" s="231" t="s">
        <v>162</v>
      </c>
      <c r="H273" s="232">
        <v>380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44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163</v>
      </c>
      <c r="AT273" s="240" t="s">
        <v>159</v>
      </c>
      <c r="AU273" s="240" t="s">
        <v>88</v>
      </c>
      <c r="AY273" s="18" t="s">
        <v>157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163</v>
      </c>
      <c r="BM273" s="240" t="s">
        <v>429</v>
      </c>
    </row>
    <row r="274" s="13" customFormat="1">
      <c r="A274" s="13"/>
      <c r="B274" s="242"/>
      <c r="C274" s="243"/>
      <c r="D274" s="244" t="s">
        <v>165</v>
      </c>
      <c r="E274" s="245" t="s">
        <v>1</v>
      </c>
      <c r="F274" s="246" t="s">
        <v>430</v>
      </c>
      <c r="G274" s="243"/>
      <c r="H274" s="245" t="s">
        <v>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2" t="s">
        <v>165</v>
      </c>
      <c r="AU274" s="252" t="s">
        <v>88</v>
      </c>
      <c r="AV274" s="13" t="s">
        <v>86</v>
      </c>
      <c r="AW274" s="13" t="s">
        <v>34</v>
      </c>
      <c r="AX274" s="13" t="s">
        <v>79</v>
      </c>
      <c r="AY274" s="252" t="s">
        <v>157</v>
      </c>
    </row>
    <row r="275" s="15" customFormat="1">
      <c r="A275" s="15"/>
      <c r="B275" s="264"/>
      <c r="C275" s="265"/>
      <c r="D275" s="244" t="s">
        <v>165</v>
      </c>
      <c r="E275" s="266" t="s">
        <v>1</v>
      </c>
      <c r="F275" s="267" t="s">
        <v>431</v>
      </c>
      <c r="G275" s="265"/>
      <c r="H275" s="268">
        <v>380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4" t="s">
        <v>165</v>
      </c>
      <c r="AU275" s="274" t="s">
        <v>88</v>
      </c>
      <c r="AV275" s="15" t="s">
        <v>88</v>
      </c>
      <c r="AW275" s="15" t="s">
        <v>34</v>
      </c>
      <c r="AX275" s="15" t="s">
        <v>79</v>
      </c>
      <c r="AY275" s="274" t="s">
        <v>157</v>
      </c>
    </row>
    <row r="276" s="14" customFormat="1">
      <c r="A276" s="14"/>
      <c r="B276" s="253"/>
      <c r="C276" s="254"/>
      <c r="D276" s="244" t="s">
        <v>165</v>
      </c>
      <c r="E276" s="255" t="s">
        <v>1</v>
      </c>
      <c r="F276" s="256" t="s">
        <v>432</v>
      </c>
      <c r="G276" s="254"/>
      <c r="H276" s="257">
        <v>380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165</v>
      </c>
      <c r="AU276" s="263" t="s">
        <v>88</v>
      </c>
      <c r="AV276" s="14" t="s">
        <v>176</v>
      </c>
      <c r="AW276" s="14" t="s">
        <v>34</v>
      </c>
      <c r="AX276" s="14" t="s">
        <v>79</v>
      </c>
      <c r="AY276" s="263" t="s">
        <v>157</v>
      </c>
    </row>
    <row r="277" s="16" customFormat="1">
      <c r="A277" s="16"/>
      <c r="B277" s="275"/>
      <c r="C277" s="276"/>
      <c r="D277" s="244" t="s">
        <v>165</v>
      </c>
      <c r="E277" s="277" t="s">
        <v>1</v>
      </c>
      <c r="F277" s="278" t="s">
        <v>181</v>
      </c>
      <c r="G277" s="276"/>
      <c r="H277" s="279">
        <v>380</v>
      </c>
      <c r="I277" s="280"/>
      <c r="J277" s="276"/>
      <c r="K277" s="276"/>
      <c r="L277" s="281"/>
      <c r="M277" s="282"/>
      <c r="N277" s="283"/>
      <c r="O277" s="283"/>
      <c r="P277" s="283"/>
      <c r="Q277" s="283"/>
      <c r="R277" s="283"/>
      <c r="S277" s="283"/>
      <c r="T277" s="284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85" t="s">
        <v>165</v>
      </c>
      <c r="AU277" s="285" t="s">
        <v>88</v>
      </c>
      <c r="AV277" s="16" t="s">
        <v>163</v>
      </c>
      <c r="AW277" s="16" t="s">
        <v>34</v>
      </c>
      <c r="AX277" s="16" t="s">
        <v>86</v>
      </c>
      <c r="AY277" s="285" t="s">
        <v>157</v>
      </c>
    </row>
    <row r="278" s="2" customFormat="1" ht="16.5" customHeight="1">
      <c r="A278" s="39"/>
      <c r="B278" s="40"/>
      <c r="C278" s="286" t="s">
        <v>433</v>
      </c>
      <c r="D278" s="286" t="s">
        <v>336</v>
      </c>
      <c r="E278" s="287" t="s">
        <v>434</v>
      </c>
      <c r="F278" s="288" t="s">
        <v>435</v>
      </c>
      <c r="G278" s="289" t="s">
        <v>436</v>
      </c>
      <c r="H278" s="290">
        <v>11.742000000000001</v>
      </c>
      <c r="I278" s="291"/>
      <c r="J278" s="292">
        <f>ROUND(I278*H278,2)</f>
        <v>0</v>
      </c>
      <c r="K278" s="293"/>
      <c r="L278" s="294"/>
      <c r="M278" s="295" t="s">
        <v>1</v>
      </c>
      <c r="N278" s="296" t="s">
        <v>44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212</v>
      </c>
      <c r="AT278" s="240" t="s">
        <v>336</v>
      </c>
      <c r="AU278" s="240" t="s">
        <v>88</v>
      </c>
      <c r="AY278" s="18" t="s">
        <v>157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163</v>
      </c>
      <c r="BM278" s="240" t="s">
        <v>437</v>
      </c>
    </row>
    <row r="279" s="2" customFormat="1" ht="24.15" customHeight="1">
      <c r="A279" s="39"/>
      <c r="B279" s="40"/>
      <c r="C279" s="228" t="s">
        <v>438</v>
      </c>
      <c r="D279" s="228" t="s">
        <v>159</v>
      </c>
      <c r="E279" s="229" t="s">
        <v>439</v>
      </c>
      <c r="F279" s="230" t="s">
        <v>440</v>
      </c>
      <c r="G279" s="231" t="s">
        <v>162</v>
      </c>
      <c r="H279" s="232">
        <v>380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44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163</v>
      </c>
      <c r="AT279" s="240" t="s">
        <v>159</v>
      </c>
      <c r="AU279" s="240" t="s">
        <v>88</v>
      </c>
      <c r="AY279" s="18" t="s">
        <v>157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163</v>
      </c>
      <c r="BM279" s="240" t="s">
        <v>441</v>
      </c>
    </row>
    <row r="280" s="2" customFormat="1" ht="24.15" customHeight="1">
      <c r="A280" s="39"/>
      <c r="B280" s="40"/>
      <c r="C280" s="228" t="s">
        <v>442</v>
      </c>
      <c r="D280" s="228" t="s">
        <v>159</v>
      </c>
      <c r="E280" s="229" t="s">
        <v>443</v>
      </c>
      <c r="F280" s="230" t="s">
        <v>444</v>
      </c>
      <c r="G280" s="231" t="s">
        <v>162</v>
      </c>
      <c r="H280" s="232">
        <v>380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44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163</v>
      </c>
      <c r="AT280" s="240" t="s">
        <v>159</v>
      </c>
      <c r="AU280" s="240" t="s">
        <v>88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163</v>
      </c>
      <c r="BM280" s="240" t="s">
        <v>445</v>
      </c>
    </row>
    <row r="281" s="2" customFormat="1" ht="16.5" customHeight="1">
      <c r="A281" s="39"/>
      <c r="B281" s="40"/>
      <c r="C281" s="286" t="s">
        <v>446</v>
      </c>
      <c r="D281" s="286" t="s">
        <v>336</v>
      </c>
      <c r="E281" s="287" t="s">
        <v>447</v>
      </c>
      <c r="F281" s="288" t="s">
        <v>448</v>
      </c>
      <c r="G281" s="289" t="s">
        <v>325</v>
      </c>
      <c r="H281" s="290">
        <v>93.936000000000007</v>
      </c>
      <c r="I281" s="291"/>
      <c r="J281" s="292">
        <f>ROUND(I281*H281,2)</f>
        <v>0</v>
      </c>
      <c r="K281" s="293"/>
      <c r="L281" s="294"/>
      <c r="M281" s="295" t="s">
        <v>1</v>
      </c>
      <c r="N281" s="296" t="s">
        <v>44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212</v>
      </c>
      <c r="AT281" s="240" t="s">
        <v>336</v>
      </c>
      <c r="AU281" s="240" t="s">
        <v>88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163</v>
      </c>
      <c r="BM281" s="240" t="s">
        <v>449</v>
      </c>
    </row>
    <row r="282" s="2" customFormat="1" ht="21.75" customHeight="1">
      <c r="A282" s="39"/>
      <c r="B282" s="40"/>
      <c r="C282" s="228" t="s">
        <v>450</v>
      </c>
      <c r="D282" s="228" t="s">
        <v>159</v>
      </c>
      <c r="E282" s="229" t="s">
        <v>451</v>
      </c>
      <c r="F282" s="230" t="s">
        <v>452</v>
      </c>
      <c r="G282" s="231" t="s">
        <v>162</v>
      </c>
      <c r="H282" s="232">
        <v>380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44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163</v>
      </c>
      <c r="AT282" s="240" t="s">
        <v>159</v>
      </c>
      <c r="AU282" s="240" t="s">
        <v>88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163</v>
      </c>
      <c r="BM282" s="240" t="s">
        <v>453</v>
      </c>
    </row>
    <row r="283" s="2" customFormat="1" ht="21.75" customHeight="1">
      <c r="A283" s="39"/>
      <c r="B283" s="40"/>
      <c r="C283" s="228" t="s">
        <v>454</v>
      </c>
      <c r="D283" s="228" t="s">
        <v>159</v>
      </c>
      <c r="E283" s="229" t="s">
        <v>455</v>
      </c>
      <c r="F283" s="230" t="s">
        <v>456</v>
      </c>
      <c r="G283" s="231" t="s">
        <v>162</v>
      </c>
      <c r="H283" s="232">
        <v>380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44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163</v>
      </c>
      <c r="AT283" s="240" t="s">
        <v>159</v>
      </c>
      <c r="AU283" s="240" t="s">
        <v>88</v>
      </c>
      <c r="AY283" s="18" t="s">
        <v>157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163</v>
      </c>
      <c r="BM283" s="240" t="s">
        <v>457</v>
      </c>
    </row>
    <row r="284" s="2" customFormat="1" ht="21.75" customHeight="1">
      <c r="A284" s="39"/>
      <c r="B284" s="40"/>
      <c r="C284" s="228" t="s">
        <v>458</v>
      </c>
      <c r="D284" s="228" t="s">
        <v>159</v>
      </c>
      <c r="E284" s="229" t="s">
        <v>459</v>
      </c>
      <c r="F284" s="230" t="s">
        <v>460</v>
      </c>
      <c r="G284" s="231" t="s">
        <v>162</v>
      </c>
      <c r="H284" s="232">
        <v>380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44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163</v>
      </c>
      <c r="AT284" s="240" t="s">
        <v>159</v>
      </c>
      <c r="AU284" s="240" t="s">
        <v>88</v>
      </c>
      <c r="AY284" s="18" t="s">
        <v>157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163</v>
      </c>
      <c r="BM284" s="240" t="s">
        <v>461</v>
      </c>
    </row>
    <row r="285" s="2" customFormat="1" ht="16.5" customHeight="1">
      <c r="A285" s="39"/>
      <c r="B285" s="40"/>
      <c r="C285" s="228" t="s">
        <v>462</v>
      </c>
      <c r="D285" s="228" t="s">
        <v>159</v>
      </c>
      <c r="E285" s="229" t="s">
        <v>463</v>
      </c>
      <c r="F285" s="230" t="s">
        <v>464</v>
      </c>
      <c r="G285" s="231" t="s">
        <v>162</v>
      </c>
      <c r="H285" s="232">
        <v>380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44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163</v>
      </c>
      <c r="AT285" s="240" t="s">
        <v>159</v>
      </c>
      <c r="AU285" s="240" t="s">
        <v>88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163</v>
      </c>
      <c r="BM285" s="240" t="s">
        <v>465</v>
      </c>
    </row>
    <row r="286" s="2" customFormat="1" ht="49.05" customHeight="1">
      <c r="A286" s="39"/>
      <c r="B286" s="40"/>
      <c r="C286" s="228" t="s">
        <v>466</v>
      </c>
      <c r="D286" s="228" t="s">
        <v>159</v>
      </c>
      <c r="E286" s="229" t="s">
        <v>467</v>
      </c>
      <c r="F286" s="230" t="s">
        <v>468</v>
      </c>
      <c r="G286" s="231" t="s">
        <v>162</v>
      </c>
      <c r="H286" s="232">
        <v>380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44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163</v>
      </c>
      <c r="AT286" s="240" t="s">
        <v>159</v>
      </c>
      <c r="AU286" s="240" t="s">
        <v>88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163</v>
      </c>
      <c r="BM286" s="240" t="s">
        <v>469</v>
      </c>
    </row>
    <row r="287" s="2" customFormat="1" ht="33" customHeight="1">
      <c r="A287" s="39"/>
      <c r="B287" s="40"/>
      <c r="C287" s="228" t="s">
        <v>470</v>
      </c>
      <c r="D287" s="228" t="s">
        <v>159</v>
      </c>
      <c r="E287" s="229" t="s">
        <v>471</v>
      </c>
      <c r="F287" s="230" t="s">
        <v>472</v>
      </c>
      <c r="G287" s="231" t="s">
        <v>162</v>
      </c>
      <c r="H287" s="232">
        <v>380</v>
      </c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44</v>
      </c>
      <c r="O287" s="92"/>
      <c r="P287" s="238">
        <f>O287*H287</f>
        <v>0</v>
      </c>
      <c r="Q287" s="238">
        <v>3.3000000000000002E-06</v>
      </c>
      <c r="R287" s="238">
        <f>Q287*H287</f>
        <v>0.0012540000000000001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163</v>
      </c>
      <c r="AT287" s="240" t="s">
        <v>159</v>
      </c>
      <c r="AU287" s="240" t="s">
        <v>88</v>
      </c>
      <c r="AY287" s="18" t="s">
        <v>157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86</v>
      </c>
      <c r="BK287" s="241">
        <f>ROUND(I287*H287,2)</f>
        <v>0</v>
      </c>
      <c r="BL287" s="18" t="s">
        <v>163</v>
      </c>
      <c r="BM287" s="240" t="s">
        <v>473</v>
      </c>
    </row>
    <row r="288" s="2" customFormat="1" ht="24.15" customHeight="1">
      <c r="A288" s="39"/>
      <c r="B288" s="40"/>
      <c r="C288" s="228" t="s">
        <v>474</v>
      </c>
      <c r="D288" s="228" t="s">
        <v>159</v>
      </c>
      <c r="E288" s="229" t="s">
        <v>475</v>
      </c>
      <c r="F288" s="230" t="s">
        <v>476</v>
      </c>
      <c r="G288" s="231" t="s">
        <v>325</v>
      </c>
      <c r="H288" s="232">
        <v>0.010999999999999999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44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163</v>
      </c>
      <c r="AT288" s="240" t="s">
        <v>159</v>
      </c>
      <c r="AU288" s="240" t="s">
        <v>88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163</v>
      </c>
      <c r="BM288" s="240" t="s">
        <v>477</v>
      </c>
    </row>
    <row r="289" s="2" customFormat="1" ht="24.15" customHeight="1">
      <c r="A289" s="39"/>
      <c r="B289" s="40"/>
      <c r="C289" s="286" t="s">
        <v>478</v>
      </c>
      <c r="D289" s="286" t="s">
        <v>336</v>
      </c>
      <c r="E289" s="287" t="s">
        <v>479</v>
      </c>
      <c r="F289" s="288" t="s">
        <v>480</v>
      </c>
      <c r="G289" s="289" t="s">
        <v>436</v>
      </c>
      <c r="H289" s="290">
        <v>11.742000000000001</v>
      </c>
      <c r="I289" s="291"/>
      <c r="J289" s="292">
        <f>ROUND(I289*H289,2)</f>
        <v>0</v>
      </c>
      <c r="K289" s="293"/>
      <c r="L289" s="294"/>
      <c r="M289" s="295" t="s">
        <v>1</v>
      </c>
      <c r="N289" s="296" t="s">
        <v>44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212</v>
      </c>
      <c r="AT289" s="240" t="s">
        <v>336</v>
      </c>
      <c r="AU289" s="240" t="s">
        <v>88</v>
      </c>
      <c r="AY289" s="18" t="s">
        <v>157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163</v>
      </c>
      <c r="BM289" s="240" t="s">
        <v>481</v>
      </c>
    </row>
    <row r="290" s="2" customFormat="1" ht="21.75" customHeight="1">
      <c r="A290" s="39"/>
      <c r="B290" s="40"/>
      <c r="C290" s="228" t="s">
        <v>482</v>
      </c>
      <c r="D290" s="228" t="s">
        <v>159</v>
      </c>
      <c r="E290" s="229" t="s">
        <v>483</v>
      </c>
      <c r="F290" s="230" t="s">
        <v>484</v>
      </c>
      <c r="G290" s="231" t="s">
        <v>162</v>
      </c>
      <c r="H290" s="232">
        <v>380</v>
      </c>
      <c r="I290" s="233"/>
      <c r="J290" s="234">
        <f>ROUND(I290*H290,2)</f>
        <v>0</v>
      </c>
      <c r="K290" s="235"/>
      <c r="L290" s="45"/>
      <c r="M290" s="236" t="s">
        <v>1</v>
      </c>
      <c r="N290" s="237" t="s">
        <v>44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163</v>
      </c>
      <c r="AT290" s="240" t="s">
        <v>159</v>
      </c>
      <c r="AU290" s="240" t="s">
        <v>88</v>
      </c>
      <c r="AY290" s="18" t="s">
        <v>157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86</v>
      </c>
      <c r="BK290" s="241">
        <f>ROUND(I290*H290,2)</f>
        <v>0</v>
      </c>
      <c r="BL290" s="18" t="s">
        <v>163</v>
      </c>
      <c r="BM290" s="240" t="s">
        <v>485</v>
      </c>
    </row>
    <row r="291" s="2" customFormat="1" ht="16.5" customHeight="1">
      <c r="A291" s="39"/>
      <c r="B291" s="40"/>
      <c r="C291" s="228" t="s">
        <v>486</v>
      </c>
      <c r="D291" s="228" t="s">
        <v>159</v>
      </c>
      <c r="E291" s="229" t="s">
        <v>487</v>
      </c>
      <c r="F291" s="230" t="s">
        <v>488</v>
      </c>
      <c r="G291" s="231" t="s">
        <v>258</v>
      </c>
      <c r="H291" s="232">
        <v>27.550000000000001</v>
      </c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44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163</v>
      </c>
      <c r="AT291" s="240" t="s">
        <v>159</v>
      </c>
      <c r="AU291" s="240" t="s">
        <v>88</v>
      </c>
      <c r="AY291" s="18" t="s">
        <v>157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86</v>
      </c>
      <c r="BK291" s="241">
        <f>ROUND(I291*H291,2)</f>
        <v>0</v>
      </c>
      <c r="BL291" s="18" t="s">
        <v>163</v>
      </c>
      <c r="BM291" s="240" t="s">
        <v>489</v>
      </c>
    </row>
    <row r="292" s="2" customFormat="1" ht="21.75" customHeight="1">
      <c r="A292" s="39"/>
      <c r="B292" s="40"/>
      <c r="C292" s="228" t="s">
        <v>490</v>
      </c>
      <c r="D292" s="228" t="s">
        <v>159</v>
      </c>
      <c r="E292" s="229" t="s">
        <v>491</v>
      </c>
      <c r="F292" s="230" t="s">
        <v>492</v>
      </c>
      <c r="G292" s="231" t="s">
        <v>258</v>
      </c>
      <c r="H292" s="232">
        <v>27.550000000000001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44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163</v>
      </c>
      <c r="AT292" s="240" t="s">
        <v>159</v>
      </c>
      <c r="AU292" s="240" t="s">
        <v>88</v>
      </c>
      <c r="AY292" s="18" t="s">
        <v>157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163</v>
      </c>
      <c r="BM292" s="240" t="s">
        <v>493</v>
      </c>
    </row>
    <row r="293" s="2" customFormat="1" ht="24.15" customHeight="1">
      <c r="A293" s="39"/>
      <c r="B293" s="40"/>
      <c r="C293" s="228" t="s">
        <v>494</v>
      </c>
      <c r="D293" s="228" t="s">
        <v>159</v>
      </c>
      <c r="E293" s="229" t="s">
        <v>495</v>
      </c>
      <c r="F293" s="230" t="s">
        <v>496</v>
      </c>
      <c r="G293" s="231" t="s">
        <v>258</v>
      </c>
      <c r="H293" s="232">
        <v>27.550000000000001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44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163</v>
      </c>
      <c r="AT293" s="240" t="s">
        <v>159</v>
      </c>
      <c r="AU293" s="240" t="s">
        <v>88</v>
      </c>
      <c r="AY293" s="18" t="s">
        <v>157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163</v>
      </c>
      <c r="BM293" s="240" t="s">
        <v>497</v>
      </c>
    </row>
    <row r="294" s="12" customFormat="1" ht="22.8" customHeight="1">
      <c r="A294" s="12"/>
      <c r="B294" s="212"/>
      <c r="C294" s="213"/>
      <c r="D294" s="214" t="s">
        <v>78</v>
      </c>
      <c r="E294" s="226" t="s">
        <v>163</v>
      </c>
      <c r="F294" s="226" t="s">
        <v>498</v>
      </c>
      <c r="G294" s="213"/>
      <c r="H294" s="213"/>
      <c r="I294" s="216"/>
      <c r="J294" s="227">
        <f>BK294</f>
        <v>0</v>
      </c>
      <c r="K294" s="213"/>
      <c r="L294" s="218"/>
      <c r="M294" s="219"/>
      <c r="N294" s="220"/>
      <c r="O294" s="220"/>
      <c r="P294" s="221">
        <f>SUM(P295:P304)</f>
        <v>0</v>
      </c>
      <c r="Q294" s="220"/>
      <c r="R294" s="221">
        <f>SUM(R295:R304)</f>
        <v>4.1351139899999998</v>
      </c>
      <c r="S294" s="220"/>
      <c r="T294" s="222">
        <f>SUM(T295:T304)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3" t="s">
        <v>86</v>
      </c>
      <c r="AT294" s="224" t="s">
        <v>78</v>
      </c>
      <c r="AU294" s="224" t="s">
        <v>86</v>
      </c>
      <c r="AY294" s="223" t="s">
        <v>157</v>
      </c>
      <c r="BK294" s="225">
        <f>SUM(BK295:BK304)</f>
        <v>0</v>
      </c>
    </row>
    <row r="295" s="2" customFormat="1" ht="16.5" customHeight="1">
      <c r="A295" s="39"/>
      <c r="B295" s="40"/>
      <c r="C295" s="228" t="s">
        <v>499</v>
      </c>
      <c r="D295" s="228" t="s">
        <v>159</v>
      </c>
      <c r="E295" s="229" t="s">
        <v>500</v>
      </c>
      <c r="F295" s="230" t="s">
        <v>501</v>
      </c>
      <c r="G295" s="231" t="s">
        <v>258</v>
      </c>
      <c r="H295" s="232">
        <v>2.1869999999999998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44</v>
      </c>
      <c r="O295" s="92"/>
      <c r="P295" s="238">
        <f>O295*H295</f>
        <v>0</v>
      </c>
      <c r="Q295" s="238">
        <v>1.8907700000000001</v>
      </c>
      <c r="R295" s="238">
        <f>Q295*H295</f>
        <v>4.1351139899999998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163</v>
      </c>
      <c r="AT295" s="240" t="s">
        <v>159</v>
      </c>
      <c r="AU295" s="240" t="s">
        <v>88</v>
      </c>
      <c r="AY295" s="18" t="s">
        <v>157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163</v>
      </c>
      <c r="BM295" s="240" t="s">
        <v>502</v>
      </c>
    </row>
    <row r="296" s="13" customFormat="1">
      <c r="A296" s="13"/>
      <c r="B296" s="242"/>
      <c r="C296" s="243"/>
      <c r="D296" s="244" t="s">
        <v>165</v>
      </c>
      <c r="E296" s="245" t="s">
        <v>1</v>
      </c>
      <c r="F296" s="246" t="s">
        <v>352</v>
      </c>
      <c r="G296" s="243"/>
      <c r="H296" s="245" t="s">
        <v>1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165</v>
      </c>
      <c r="AU296" s="252" t="s">
        <v>88</v>
      </c>
      <c r="AV296" s="13" t="s">
        <v>86</v>
      </c>
      <c r="AW296" s="13" t="s">
        <v>34</v>
      </c>
      <c r="AX296" s="13" t="s">
        <v>79</v>
      </c>
      <c r="AY296" s="252" t="s">
        <v>157</v>
      </c>
    </row>
    <row r="297" s="13" customFormat="1">
      <c r="A297" s="13"/>
      <c r="B297" s="242"/>
      <c r="C297" s="243"/>
      <c r="D297" s="244" t="s">
        <v>165</v>
      </c>
      <c r="E297" s="245" t="s">
        <v>1</v>
      </c>
      <c r="F297" s="246" t="s">
        <v>295</v>
      </c>
      <c r="G297" s="243"/>
      <c r="H297" s="245" t="s">
        <v>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2" t="s">
        <v>165</v>
      </c>
      <c r="AU297" s="252" t="s">
        <v>88</v>
      </c>
      <c r="AV297" s="13" t="s">
        <v>86</v>
      </c>
      <c r="AW297" s="13" t="s">
        <v>34</v>
      </c>
      <c r="AX297" s="13" t="s">
        <v>79</v>
      </c>
      <c r="AY297" s="252" t="s">
        <v>157</v>
      </c>
    </row>
    <row r="298" s="15" customFormat="1">
      <c r="A298" s="15"/>
      <c r="B298" s="264"/>
      <c r="C298" s="265"/>
      <c r="D298" s="244" t="s">
        <v>165</v>
      </c>
      <c r="E298" s="266" t="s">
        <v>1</v>
      </c>
      <c r="F298" s="267" t="s">
        <v>503</v>
      </c>
      <c r="G298" s="265"/>
      <c r="H298" s="268">
        <v>1.0800000000000001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4" t="s">
        <v>165</v>
      </c>
      <c r="AU298" s="274" t="s">
        <v>88</v>
      </c>
      <c r="AV298" s="15" t="s">
        <v>88</v>
      </c>
      <c r="AW298" s="15" t="s">
        <v>34</v>
      </c>
      <c r="AX298" s="15" t="s">
        <v>79</v>
      </c>
      <c r="AY298" s="274" t="s">
        <v>157</v>
      </c>
    </row>
    <row r="299" s="15" customFormat="1">
      <c r="A299" s="15"/>
      <c r="B299" s="264"/>
      <c r="C299" s="265"/>
      <c r="D299" s="244" t="s">
        <v>165</v>
      </c>
      <c r="E299" s="266" t="s">
        <v>1</v>
      </c>
      <c r="F299" s="267" t="s">
        <v>504</v>
      </c>
      <c r="G299" s="265"/>
      <c r="H299" s="268">
        <v>0.67500000000000004</v>
      </c>
      <c r="I299" s="269"/>
      <c r="J299" s="265"/>
      <c r="K299" s="265"/>
      <c r="L299" s="270"/>
      <c r="M299" s="271"/>
      <c r="N299" s="272"/>
      <c r="O299" s="272"/>
      <c r="P299" s="272"/>
      <c r="Q299" s="272"/>
      <c r="R299" s="272"/>
      <c r="S299" s="272"/>
      <c r="T299" s="27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4" t="s">
        <v>165</v>
      </c>
      <c r="AU299" s="274" t="s">
        <v>88</v>
      </c>
      <c r="AV299" s="15" t="s">
        <v>88</v>
      </c>
      <c r="AW299" s="15" t="s">
        <v>34</v>
      </c>
      <c r="AX299" s="15" t="s">
        <v>79</v>
      </c>
      <c r="AY299" s="274" t="s">
        <v>157</v>
      </c>
    </row>
    <row r="300" s="15" customFormat="1">
      <c r="A300" s="15"/>
      <c r="B300" s="264"/>
      <c r="C300" s="265"/>
      <c r="D300" s="244" t="s">
        <v>165</v>
      </c>
      <c r="E300" s="266" t="s">
        <v>1</v>
      </c>
      <c r="F300" s="267" t="s">
        <v>505</v>
      </c>
      <c r="G300" s="265"/>
      <c r="H300" s="268">
        <v>0.432</v>
      </c>
      <c r="I300" s="269"/>
      <c r="J300" s="265"/>
      <c r="K300" s="265"/>
      <c r="L300" s="270"/>
      <c r="M300" s="271"/>
      <c r="N300" s="272"/>
      <c r="O300" s="272"/>
      <c r="P300" s="272"/>
      <c r="Q300" s="272"/>
      <c r="R300" s="272"/>
      <c r="S300" s="272"/>
      <c r="T300" s="27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4" t="s">
        <v>165</v>
      </c>
      <c r="AU300" s="274" t="s">
        <v>88</v>
      </c>
      <c r="AV300" s="15" t="s">
        <v>88</v>
      </c>
      <c r="AW300" s="15" t="s">
        <v>34</v>
      </c>
      <c r="AX300" s="15" t="s">
        <v>79</v>
      </c>
      <c r="AY300" s="274" t="s">
        <v>157</v>
      </c>
    </row>
    <row r="301" s="14" customFormat="1">
      <c r="A301" s="14"/>
      <c r="B301" s="253"/>
      <c r="C301" s="254"/>
      <c r="D301" s="244" t="s">
        <v>165</v>
      </c>
      <c r="E301" s="255" t="s">
        <v>1</v>
      </c>
      <c r="F301" s="256" t="s">
        <v>506</v>
      </c>
      <c r="G301" s="254"/>
      <c r="H301" s="257">
        <v>2.1869999999999998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165</v>
      </c>
      <c r="AU301" s="263" t="s">
        <v>88</v>
      </c>
      <c r="AV301" s="14" t="s">
        <v>176</v>
      </c>
      <c r="AW301" s="14" t="s">
        <v>34</v>
      </c>
      <c r="AX301" s="14" t="s">
        <v>79</v>
      </c>
      <c r="AY301" s="263" t="s">
        <v>157</v>
      </c>
    </row>
    <row r="302" s="16" customFormat="1">
      <c r="A302" s="16"/>
      <c r="B302" s="275"/>
      <c r="C302" s="276"/>
      <c r="D302" s="244" t="s">
        <v>165</v>
      </c>
      <c r="E302" s="277" t="s">
        <v>1</v>
      </c>
      <c r="F302" s="278" t="s">
        <v>181</v>
      </c>
      <c r="G302" s="276"/>
      <c r="H302" s="279">
        <v>2.1869999999999998</v>
      </c>
      <c r="I302" s="280"/>
      <c r="J302" s="276"/>
      <c r="K302" s="276"/>
      <c r="L302" s="281"/>
      <c r="M302" s="282"/>
      <c r="N302" s="283"/>
      <c r="O302" s="283"/>
      <c r="P302" s="283"/>
      <c r="Q302" s="283"/>
      <c r="R302" s="283"/>
      <c r="S302" s="283"/>
      <c r="T302" s="284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85" t="s">
        <v>165</v>
      </c>
      <c r="AU302" s="285" t="s">
        <v>88</v>
      </c>
      <c r="AV302" s="16" t="s">
        <v>163</v>
      </c>
      <c r="AW302" s="16" t="s">
        <v>34</v>
      </c>
      <c r="AX302" s="16" t="s">
        <v>86</v>
      </c>
      <c r="AY302" s="285" t="s">
        <v>157</v>
      </c>
    </row>
    <row r="303" s="2" customFormat="1" ht="21.75" customHeight="1">
      <c r="A303" s="39"/>
      <c r="B303" s="40"/>
      <c r="C303" s="228" t="s">
        <v>507</v>
      </c>
      <c r="D303" s="228" t="s">
        <v>159</v>
      </c>
      <c r="E303" s="229" t="s">
        <v>508</v>
      </c>
      <c r="F303" s="230" t="s">
        <v>509</v>
      </c>
      <c r="G303" s="231" t="s">
        <v>372</v>
      </c>
      <c r="H303" s="232">
        <v>2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44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163</v>
      </c>
      <c r="AT303" s="240" t="s">
        <v>159</v>
      </c>
      <c r="AU303" s="240" t="s">
        <v>88</v>
      </c>
      <c r="AY303" s="18" t="s">
        <v>157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163</v>
      </c>
      <c r="BM303" s="240" t="s">
        <v>510</v>
      </c>
    </row>
    <row r="304" s="2" customFormat="1" ht="24.15" customHeight="1">
      <c r="A304" s="39"/>
      <c r="B304" s="40"/>
      <c r="C304" s="286" t="s">
        <v>511</v>
      </c>
      <c r="D304" s="286" t="s">
        <v>336</v>
      </c>
      <c r="E304" s="287" t="s">
        <v>512</v>
      </c>
      <c r="F304" s="288" t="s">
        <v>513</v>
      </c>
      <c r="G304" s="289" t="s">
        <v>372</v>
      </c>
      <c r="H304" s="290">
        <v>2</v>
      </c>
      <c r="I304" s="291"/>
      <c r="J304" s="292">
        <f>ROUND(I304*H304,2)</f>
        <v>0</v>
      </c>
      <c r="K304" s="293"/>
      <c r="L304" s="294"/>
      <c r="M304" s="295" t="s">
        <v>1</v>
      </c>
      <c r="N304" s="296" t="s">
        <v>44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212</v>
      </c>
      <c r="AT304" s="240" t="s">
        <v>336</v>
      </c>
      <c r="AU304" s="240" t="s">
        <v>88</v>
      </c>
      <c r="AY304" s="18" t="s">
        <v>157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163</v>
      </c>
      <c r="BM304" s="240" t="s">
        <v>514</v>
      </c>
    </row>
    <row r="305" s="12" customFormat="1" ht="22.8" customHeight="1">
      <c r="A305" s="12"/>
      <c r="B305" s="212"/>
      <c r="C305" s="213"/>
      <c r="D305" s="214" t="s">
        <v>78</v>
      </c>
      <c r="E305" s="226" t="s">
        <v>198</v>
      </c>
      <c r="F305" s="226" t="s">
        <v>515</v>
      </c>
      <c r="G305" s="213"/>
      <c r="H305" s="213"/>
      <c r="I305" s="216"/>
      <c r="J305" s="227">
        <f>BK305</f>
        <v>0</v>
      </c>
      <c r="K305" s="213"/>
      <c r="L305" s="218"/>
      <c r="M305" s="219"/>
      <c r="N305" s="220"/>
      <c r="O305" s="220"/>
      <c r="P305" s="221">
        <f>SUM(P306:P400)</f>
        <v>0</v>
      </c>
      <c r="Q305" s="220"/>
      <c r="R305" s="221">
        <f>SUM(R306:R400)</f>
        <v>168.16769609625001</v>
      </c>
      <c r="S305" s="220"/>
      <c r="T305" s="222">
        <f>SUM(T306:T400)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3" t="s">
        <v>86</v>
      </c>
      <c r="AT305" s="224" t="s">
        <v>78</v>
      </c>
      <c r="AU305" s="224" t="s">
        <v>86</v>
      </c>
      <c r="AY305" s="223" t="s">
        <v>157</v>
      </c>
      <c r="BK305" s="225">
        <f>SUM(BK306:BK400)</f>
        <v>0</v>
      </c>
    </row>
    <row r="306" s="2" customFormat="1" ht="24.15" customHeight="1">
      <c r="A306" s="39"/>
      <c r="B306" s="40"/>
      <c r="C306" s="228" t="s">
        <v>516</v>
      </c>
      <c r="D306" s="228" t="s">
        <v>159</v>
      </c>
      <c r="E306" s="229" t="s">
        <v>517</v>
      </c>
      <c r="F306" s="230" t="s">
        <v>518</v>
      </c>
      <c r="G306" s="231" t="s">
        <v>162</v>
      </c>
      <c r="H306" s="232">
        <v>400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44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163</v>
      </c>
      <c r="AT306" s="240" t="s">
        <v>159</v>
      </c>
      <c r="AU306" s="240" t="s">
        <v>88</v>
      </c>
      <c r="AY306" s="18" t="s">
        <v>157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86</v>
      </c>
      <c r="BK306" s="241">
        <f>ROUND(I306*H306,2)</f>
        <v>0</v>
      </c>
      <c r="BL306" s="18" t="s">
        <v>163</v>
      </c>
      <c r="BM306" s="240" t="s">
        <v>519</v>
      </c>
    </row>
    <row r="307" s="13" customFormat="1">
      <c r="A307" s="13"/>
      <c r="B307" s="242"/>
      <c r="C307" s="243"/>
      <c r="D307" s="244" t="s">
        <v>165</v>
      </c>
      <c r="E307" s="245" t="s">
        <v>1</v>
      </c>
      <c r="F307" s="246" t="s">
        <v>520</v>
      </c>
      <c r="G307" s="243"/>
      <c r="H307" s="245" t="s">
        <v>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165</v>
      </c>
      <c r="AU307" s="252" t="s">
        <v>88</v>
      </c>
      <c r="AV307" s="13" t="s">
        <v>86</v>
      </c>
      <c r="AW307" s="13" t="s">
        <v>34</v>
      </c>
      <c r="AX307" s="13" t="s">
        <v>79</v>
      </c>
      <c r="AY307" s="252" t="s">
        <v>157</v>
      </c>
    </row>
    <row r="308" s="15" customFormat="1">
      <c r="A308" s="15"/>
      <c r="B308" s="264"/>
      <c r="C308" s="265"/>
      <c r="D308" s="244" t="s">
        <v>165</v>
      </c>
      <c r="E308" s="266" t="s">
        <v>1</v>
      </c>
      <c r="F308" s="267" t="s">
        <v>521</v>
      </c>
      <c r="G308" s="265"/>
      <c r="H308" s="268">
        <v>230</v>
      </c>
      <c r="I308" s="269"/>
      <c r="J308" s="265"/>
      <c r="K308" s="265"/>
      <c r="L308" s="270"/>
      <c r="M308" s="271"/>
      <c r="N308" s="272"/>
      <c r="O308" s="272"/>
      <c r="P308" s="272"/>
      <c r="Q308" s="272"/>
      <c r="R308" s="272"/>
      <c r="S308" s="272"/>
      <c r="T308" s="27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4" t="s">
        <v>165</v>
      </c>
      <c r="AU308" s="274" t="s">
        <v>88</v>
      </c>
      <c r="AV308" s="15" t="s">
        <v>88</v>
      </c>
      <c r="AW308" s="15" t="s">
        <v>34</v>
      </c>
      <c r="AX308" s="15" t="s">
        <v>79</v>
      </c>
      <c r="AY308" s="274" t="s">
        <v>157</v>
      </c>
    </row>
    <row r="309" s="15" customFormat="1">
      <c r="A309" s="15"/>
      <c r="B309" s="264"/>
      <c r="C309" s="265"/>
      <c r="D309" s="244" t="s">
        <v>165</v>
      </c>
      <c r="E309" s="266" t="s">
        <v>1</v>
      </c>
      <c r="F309" s="267" t="s">
        <v>522</v>
      </c>
      <c r="G309" s="265"/>
      <c r="H309" s="268">
        <v>170</v>
      </c>
      <c r="I309" s="269"/>
      <c r="J309" s="265"/>
      <c r="K309" s="265"/>
      <c r="L309" s="270"/>
      <c r="M309" s="271"/>
      <c r="N309" s="272"/>
      <c r="O309" s="272"/>
      <c r="P309" s="272"/>
      <c r="Q309" s="272"/>
      <c r="R309" s="272"/>
      <c r="S309" s="272"/>
      <c r="T309" s="27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4" t="s">
        <v>165</v>
      </c>
      <c r="AU309" s="274" t="s">
        <v>88</v>
      </c>
      <c r="AV309" s="15" t="s">
        <v>88</v>
      </c>
      <c r="AW309" s="15" t="s">
        <v>34</v>
      </c>
      <c r="AX309" s="15" t="s">
        <v>79</v>
      </c>
      <c r="AY309" s="274" t="s">
        <v>157</v>
      </c>
    </row>
    <row r="310" s="16" customFormat="1">
      <c r="A310" s="16"/>
      <c r="B310" s="275"/>
      <c r="C310" s="276"/>
      <c r="D310" s="244" t="s">
        <v>165</v>
      </c>
      <c r="E310" s="277" t="s">
        <v>1</v>
      </c>
      <c r="F310" s="278" t="s">
        <v>181</v>
      </c>
      <c r="G310" s="276"/>
      <c r="H310" s="279">
        <v>400</v>
      </c>
      <c r="I310" s="280"/>
      <c r="J310" s="276"/>
      <c r="K310" s="276"/>
      <c r="L310" s="281"/>
      <c r="M310" s="282"/>
      <c r="N310" s="283"/>
      <c r="O310" s="283"/>
      <c r="P310" s="283"/>
      <c r="Q310" s="283"/>
      <c r="R310" s="283"/>
      <c r="S310" s="283"/>
      <c r="T310" s="284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5" t="s">
        <v>165</v>
      </c>
      <c r="AU310" s="285" t="s">
        <v>88</v>
      </c>
      <c r="AV310" s="16" t="s">
        <v>163</v>
      </c>
      <c r="AW310" s="16" t="s">
        <v>34</v>
      </c>
      <c r="AX310" s="16" t="s">
        <v>86</v>
      </c>
      <c r="AY310" s="285" t="s">
        <v>157</v>
      </c>
    </row>
    <row r="311" s="2" customFormat="1" ht="24.15" customHeight="1">
      <c r="A311" s="39"/>
      <c r="B311" s="40"/>
      <c r="C311" s="228" t="s">
        <v>523</v>
      </c>
      <c r="D311" s="228" t="s">
        <v>159</v>
      </c>
      <c r="E311" s="229" t="s">
        <v>524</v>
      </c>
      <c r="F311" s="230" t="s">
        <v>525</v>
      </c>
      <c r="G311" s="231" t="s">
        <v>162</v>
      </c>
      <c r="H311" s="232">
        <v>46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44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163</v>
      </c>
      <c r="AT311" s="240" t="s">
        <v>159</v>
      </c>
      <c r="AU311" s="240" t="s">
        <v>88</v>
      </c>
      <c r="AY311" s="18" t="s">
        <v>157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163</v>
      </c>
      <c r="BM311" s="240" t="s">
        <v>526</v>
      </c>
    </row>
    <row r="312" s="15" customFormat="1">
      <c r="A312" s="15"/>
      <c r="B312" s="264"/>
      <c r="C312" s="265"/>
      <c r="D312" s="244" t="s">
        <v>165</v>
      </c>
      <c r="E312" s="266" t="s">
        <v>1</v>
      </c>
      <c r="F312" s="267" t="s">
        <v>527</v>
      </c>
      <c r="G312" s="265"/>
      <c r="H312" s="268">
        <v>46</v>
      </c>
      <c r="I312" s="269"/>
      <c r="J312" s="265"/>
      <c r="K312" s="265"/>
      <c r="L312" s="270"/>
      <c r="M312" s="271"/>
      <c r="N312" s="272"/>
      <c r="O312" s="272"/>
      <c r="P312" s="272"/>
      <c r="Q312" s="272"/>
      <c r="R312" s="272"/>
      <c r="S312" s="272"/>
      <c r="T312" s="27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4" t="s">
        <v>165</v>
      </c>
      <c r="AU312" s="274" t="s">
        <v>88</v>
      </c>
      <c r="AV312" s="15" t="s">
        <v>88</v>
      </c>
      <c r="AW312" s="15" t="s">
        <v>34</v>
      </c>
      <c r="AX312" s="15" t="s">
        <v>79</v>
      </c>
      <c r="AY312" s="274" t="s">
        <v>157</v>
      </c>
    </row>
    <row r="313" s="16" customFormat="1">
      <c r="A313" s="16"/>
      <c r="B313" s="275"/>
      <c r="C313" s="276"/>
      <c r="D313" s="244" t="s">
        <v>165</v>
      </c>
      <c r="E313" s="277" t="s">
        <v>1</v>
      </c>
      <c r="F313" s="278" t="s">
        <v>181</v>
      </c>
      <c r="G313" s="276"/>
      <c r="H313" s="279">
        <v>46</v>
      </c>
      <c r="I313" s="280"/>
      <c r="J313" s="276"/>
      <c r="K313" s="276"/>
      <c r="L313" s="281"/>
      <c r="M313" s="282"/>
      <c r="N313" s="283"/>
      <c r="O313" s="283"/>
      <c r="P313" s="283"/>
      <c r="Q313" s="283"/>
      <c r="R313" s="283"/>
      <c r="S313" s="283"/>
      <c r="T313" s="284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5" t="s">
        <v>165</v>
      </c>
      <c r="AU313" s="285" t="s">
        <v>88</v>
      </c>
      <c r="AV313" s="16" t="s">
        <v>163</v>
      </c>
      <c r="AW313" s="16" t="s">
        <v>34</v>
      </c>
      <c r="AX313" s="16" t="s">
        <v>86</v>
      </c>
      <c r="AY313" s="285" t="s">
        <v>157</v>
      </c>
    </row>
    <row r="314" s="2" customFormat="1" ht="24.15" customHeight="1">
      <c r="A314" s="39"/>
      <c r="B314" s="40"/>
      <c r="C314" s="228" t="s">
        <v>528</v>
      </c>
      <c r="D314" s="228" t="s">
        <v>159</v>
      </c>
      <c r="E314" s="229" t="s">
        <v>529</v>
      </c>
      <c r="F314" s="230" t="s">
        <v>530</v>
      </c>
      <c r="G314" s="231" t="s">
        <v>162</v>
      </c>
      <c r="H314" s="232">
        <v>16.105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44</v>
      </c>
      <c r="O314" s="92"/>
      <c r="P314" s="238">
        <f>O314*H314</f>
        <v>0</v>
      </c>
      <c r="Q314" s="238">
        <v>0.34499999999999997</v>
      </c>
      <c r="R314" s="238">
        <f>Q314*H314</f>
        <v>5.5562249999999995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163</v>
      </c>
      <c r="AT314" s="240" t="s">
        <v>159</v>
      </c>
      <c r="AU314" s="240" t="s">
        <v>88</v>
      </c>
      <c r="AY314" s="18" t="s">
        <v>157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86</v>
      </c>
      <c r="BK314" s="241">
        <f>ROUND(I314*H314,2)</f>
        <v>0</v>
      </c>
      <c r="BL314" s="18" t="s">
        <v>163</v>
      </c>
      <c r="BM314" s="240" t="s">
        <v>531</v>
      </c>
    </row>
    <row r="315" s="13" customFormat="1">
      <c r="A315" s="13"/>
      <c r="B315" s="242"/>
      <c r="C315" s="243"/>
      <c r="D315" s="244" t="s">
        <v>165</v>
      </c>
      <c r="E315" s="245" t="s">
        <v>1</v>
      </c>
      <c r="F315" s="246" t="s">
        <v>532</v>
      </c>
      <c r="G315" s="243"/>
      <c r="H315" s="245" t="s">
        <v>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165</v>
      </c>
      <c r="AU315" s="252" t="s">
        <v>88</v>
      </c>
      <c r="AV315" s="13" t="s">
        <v>86</v>
      </c>
      <c r="AW315" s="13" t="s">
        <v>34</v>
      </c>
      <c r="AX315" s="13" t="s">
        <v>79</v>
      </c>
      <c r="AY315" s="252" t="s">
        <v>157</v>
      </c>
    </row>
    <row r="316" s="13" customFormat="1">
      <c r="A316" s="13"/>
      <c r="B316" s="242"/>
      <c r="C316" s="243"/>
      <c r="D316" s="244" t="s">
        <v>165</v>
      </c>
      <c r="E316" s="245" t="s">
        <v>1</v>
      </c>
      <c r="F316" s="246" t="s">
        <v>533</v>
      </c>
      <c r="G316" s="243"/>
      <c r="H316" s="245" t="s">
        <v>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165</v>
      </c>
      <c r="AU316" s="252" t="s">
        <v>88</v>
      </c>
      <c r="AV316" s="13" t="s">
        <v>86</v>
      </c>
      <c r="AW316" s="13" t="s">
        <v>34</v>
      </c>
      <c r="AX316" s="13" t="s">
        <v>79</v>
      </c>
      <c r="AY316" s="252" t="s">
        <v>157</v>
      </c>
    </row>
    <row r="317" s="13" customFormat="1">
      <c r="A317" s="13"/>
      <c r="B317" s="242"/>
      <c r="C317" s="243"/>
      <c r="D317" s="244" t="s">
        <v>165</v>
      </c>
      <c r="E317" s="245" t="s">
        <v>1</v>
      </c>
      <c r="F317" s="246" t="s">
        <v>534</v>
      </c>
      <c r="G317" s="243"/>
      <c r="H317" s="245" t="s">
        <v>1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165</v>
      </c>
      <c r="AU317" s="252" t="s">
        <v>88</v>
      </c>
      <c r="AV317" s="13" t="s">
        <v>86</v>
      </c>
      <c r="AW317" s="13" t="s">
        <v>34</v>
      </c>
      <c r="AX317" s="13" t="s">
        <v>79</v>
      </c>
      <c r="AY317" s="252" t="s">
        <v>157</v>
      </c>
    </row>
    <row r="318" s="15" customFormat="1">
      <c r="A318" s="15"/>
      <c r="B318" s="264"/>
      <c r="C318" s="265"/>
      <c r="D318" s="244" t="s">
        <v>165</v>
      </c>
      <c r="E318" s="266" t="s">
        <v>1</v>
      </c>
      <c r="F318" s="267" t="s">
        <v>535</v>
      </c>
      <c r="G318" s="265"/>
      <c r="H318" s="268">
        <v>7.2000000000000002</v>
      </c>
      <c r="I318" s="269"/>
      <c r="J318" s="265"/>
      <c r="K318" s="265"/>
      <c r="L318" s="270"/>
      <c r="M318" s="271"/>
      <c r="N318" s="272"/>
      <c r="O318" s="272"/>
      <c r="P318" s="272"/>
      <c r="Q318" s="272"/>
      <c r="R318" s="272"/>
      <c r="S318" s="272"/>
      <c r="T318" s="27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4" t="s">
        <v>165</v>
      </c>
      <c r="AU318" s="274" t="s">
        <v>88</v>
      </c>
      <c r="AV318" s="15" t="s">
        <v>88</v>
      </c>
      <c r="AW318" s="15" t="s">
        <v>34</v>
      </c>
      <c r="AX318" s="15" t="s">
        <v>79</v>
      </c>
      <c r="AY318" s="274" t="s">
        <v>157</v>
      </c>
    </row>
    <row r="319" s="15" customFormat="1">
      <c r="A319" s="15"/>
      <c r="B319" s="264"/>
      <c r="C319" s="265"/>
      <c r="D319" s="244" t="s">
        <v>165</v>
      </c>
      <c r="E319" s="266" t="s">
        <v>1</v>
      </c>
      <c r="F319" s="267" t="s">
        <v>536</v>
      </c>
      <c r="G319" s="265"/>
      <c r="H319" s="268">
        <v>4.5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4" t="s">
        <v>165</v>
      </c>
      <c r="AU319" s="274" t="s">
        <v>88</v>
      </c>
      <c r="AV319" s="15" t="s">
        <v>88</v>
      </c>
      <c r="AW319" s="15" t="s">
        <v>34</v>
      </c>
      <c r="AX319" s="15" t="s">
        <v>79</v>
      </c>
      <c r="AY319" s="274" t="s">
        <v>157</v>
      </c>
    </row>
    <row r="320" s="15" customFormat="1">
      <c r="A320" s="15"/>
      <c r="B320" s="264"/>
      <c r="C320" s="265"/>
      <c r="D320" s="244" t="s">
        <v>165</v>
      </c>
      <c r="E320" s="266" t="s">
        <v>1</v>
      </c>
      <c r="F320" s="267" t="s">
        <v>537</v>
      </c>
      <c r="G320" s="265"/>
      <c r="H320" s="268">
        <v>2.8799999999999999</v>
      </c>
      <c r="I320" s="269"/>
      <c r="J320" s="265"/>
      <c r="K320" s="265"/>
      <c r="L320" s="270"/>
      <c r="M320" s="271"/>
      <c r="N320" s="272"/>
      <c r="O320" s="272"/>
      <c r="P320" s="272"/>
      <c r="Q320" s="272"/>
      <c r="R320" s="272"/>
      <c r="S320" s="272"/>
      <c r="T320" s="27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4" t="s">
        <v>165</v>
      </c>
      <c r="AU320" s="274" t="s">
        <v>88</v>
      </c>
      <c r="AV320" s="15" t="s">
        <v>88</v>
      </c>
      <c r="AW320" s="15" t="s">
        <v>34</v>
      </c>
      <c r="AX320" s="15" t="s">
        <v>79</v>
      </c>
      <c r="AY320" s="274" t="s">
        <v>157</v>
      </c>
    </row>
    <row r="321" s="13" customFormat="1">
      <c r="A321" s="13"/>
      <c r="B321" s="242"/>
      <c r="C321" s="243"/>
      <c r="D321" s="244" t="s">
        <v>165</v>
      </c>
      <c r="E321" s="245" t="s">
        <v>1</v>
      </c>
      <c r="F321" s="246" t="s">
        <v>538</v>
      </c>
      <c r="G321" s="243"/>
      <c r="H321" s="245" t="s">
        <v>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2" t="s">
        <v>165</v>
      </c>
      <c r="AU321" s="252" t="s">
        <v>88</v>
      </c>
      <c r="AV321" s="13" t="s">
        <v>86</v>
      </c>
      <c r="AW321" s="13" t="s">
        <v>34</v>
      </c>
      <c r="AX321" s="13" t="s">
        <v>79</v>
      </c>
      <c r="AY321" s="252" t="s">
        <v>157</v>
      </c>
    </row>
    <row r="322" s="13" customFormat="1">
      <c r="A322" s="13"/>
      <c r="B322" s="242"/>
      <c r="C322" s="243"/>
      <c r="D322" s="244" t="s">
        <v>165</v>
      </c>
      <c r="E322" s="245" t="s">
        <v>1</v>
      </c>
      <c r="F322" s="246" t="s">
        <v>539</v>
      </c>
      <c r="G322" s="243"/>
      <c r="H322" s="245" t="s">
        <v>1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165</v>
      </c>
      <c r="AU322" s="252" t="s">
        <v>88</v>
      </c>
      <c r="AV322" s="13" t="s">
        <v>86</v>
      </c>
      <c r="AW322" s="13" t="s">
        <v>34</v>
      </c>
      <c r="AX322" s="13" t="s">
        <v>79</v>
      </c>
      <c r="AY322" s="252" t="s">
        <v>157</v>
      </c>
    </row>
    <row r="323" s="15" customFormat="1">
      <c r="A323" s="15"/>
      <c r="B323" s="264"/>
      <c r="C323" s="265"/>
      <c r="D323" s="244" t="s">
        <v>165</v>
      </c>
      <c r="E323" s="266" t="s">
        <v>1</v>
      </c>
      <c r="F323" s="267" t="s">
        <v>540</v>
      </c>
      <c r="G323" s="265"/>
      <c r="H323" s="268">
        <v>2</v>
      </c>
      <c r="I323" s="269"/>
      <c r="J323" s="265"/>
      <c r="K323" s="265"/>
      <c r="L323" s="270"/>
      <c r="M323" s="271"/>
      <c r="N323" s="272"/>
      <c r="O323" s="272"/>
      <c r="P323" s="272"/>
      <c r="Q323" s="272"/>
      <c r="R323" s="272"/>
      <c r="S323" s="272"/>
      <c r="T323" s="27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4" t="s">
        <v>165</v>
      </c>
      <c r="AU323" s="274" t="s">
        <v>88</v>
      </c>
      <c r="AV323" s="15" t="s">
        <v>88</v>
      </c>
      <c r="AW323" s="15" t="s">
        <v>34</v>
      </c>
      <c r="AX323" s="15" t="s">
        <v>79</v>
      </c>
      <c r="AY323" s="274" t="s">
        <v>157</v>
      </c>
    </row>
    <row r="324" s="14" customFormat="1">
      <c r="A324" s="14"/>
      <c r="B324" s="253"/>
      <c r="C324" s="254"/>
      <c r="D324" s="244" t="s">
        <v>165</v>
      </c>
      <c r="E324" s="255" t="s">
        <v>1</v>
      </c>
      <c r="F324" s="256" t="s">
        <v>180</v>
      </c>
      <c r="G324" s="254"/>
      <c r="H324" s="257">
        <v>16.579999999999998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165</v>
      </c>
      <c r="AU324" s="263" t="s">
        <v>88</v>
      </c>
      <c r="AV324" s="14" t="s">
        <v>176</v>
      </c>
      <c r="AW324" s="14" t="s">
        <v>34</v>
      </c>
      <c r="AX324" s="14" t="s">
        <v>79</v>
      </c>
      <c r="AY324" s="263" t="s">
        <v>157</v>
      </c>
    </row>
    <row r="325" s="13" customFormat="1">
      <c r="A325" s="13"/>
      <c r="B325" s="242"/>
      <c r="C325" s="243"/>
      <c r="D325" s="244" t="s">
        <v>165</v>
      </c>
      <c r="E325" s="245" t="s">
        <v>1</v>
      </c>
      <c r="F325" s="246" t="s">
        <v>541</v>
      </c>
      <c r="G325" s="243"/>
      <c r="H325" s="245" t="s">
        <v>1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2" t="s">
        <v>165</v>
      </c>
      <c r="AU325" s="252" t="s">
        <v>88</v>
      </c>
      <c r="AV325" s="13" t="s">
        <v>86</v>
      </c>
      <c r="AW325" s="13" t="s">
        <v>34</v>
      </c>
      <c r="AX325" s="13" t="s">
        <v>79</v>
      </c>
      <c r="AY325" s="252" t="s">
        <v>157</v>
      </c>
    </row>
    <row r="326" s="15" customFormat="1">
      <c r="A326" s="15"/>
      <c r="B326" s="264"/>
      <c r="C326" s="265"/>
      <c r="D326" s="244" t="s">
        <v>165</v>
      </c>
      <c r="E326" s="266" t="s">
        <v>1</v>
      </c>
      <c r="F326" s="267" t="s">
        <v>542</v>
      </c>
      <c r="G326" s="265"/>
      <c r="H326" s="268">
        <v>-0.47499999999999998</v>
      </c>
      <c r="I326" s="269"/>
      <c r="J326" s="265"/>
      <c r="K326" s="265"/>
      <c r="L326" s="270"/>
      <c r="M326" s="271"/>
      <c r="N326" s="272"/>
      <c r="O326" s="272"/>
      <c r="P326" s="272"/>
      <c r="Q326" s="272"/>
      <c r="R326" s="272"/>
      <c r="S326" s="272"/>
      <c r="T326" s="27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4" t="s">
        <v>165</v>
      </c>
      <c r="AU326" s="274" t="s">
        <v>88</v>
      </c>
      <c r="AV326" s="15" t="s">
        <v>88</v>
      </c>
      <c r="AW326" s="15" t="s">
        <v>34</v>
      </c>
      <c r="AX326" s="15" t="s">
        <v>79</v>
      </c>
      <c r="AY326" s="274" t="s">
        <v>157</v>
      </c>
    </row>
    <row r="327" s="14" customFormat="1">
      <c r="A327" s="14"/>
      <c r="B327" s="253"/>
      <c r="C327" s="254"/>
      <c r="D327" s="244" t="s">
        <v>165</v>
      </c>
      <c r="E327" s="255" t="s">
        <v>1</v>
      </c>
      <c r="F327" s="256" t="s">
        <v>180</v>
      </c>
      <c r="G327" s="254"/>
      <c r="H327" s="257">
        <v>-0.47499999999999998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3" t="s">
        <v>165</v>
      </c>
      <c r="AU327" s="263" t="s">
        <v>88</v>
      </c>
      <c r="AV327" s="14" t="s">
        <v>176</v>
      </c>
      <c r="AW327" s="14" t="s">
        <v>34</v>
      </c>
      <c r="AX327" s="14" t="s">
        <v>79</v>
      </c>
      <c r="AY327" s="263" t="s">
        <v>157</v>
      </c>
    </row>
    <row r="328" s="13" customFormat="1">
      <c r="A328" s="13"/>
      <c r="B328" s="242"/>
      <c r="C328" s="243"/>
      <c r="D328" s="244" t="s">
        <v>165</v>
      </c>
      <c r="E328" s="245" t="s">
        <v>1</v>
      </c>
      <c r="F328" s="246" t="s">
        <v>543</v>
      </c>
      <c r="G328" s="243"/>
      <c r="H328" s="245" t="s">
        <v>1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2" t="s">
        <v>165</v>
      </c>
      <c r="AU328" s="252" t="s">
        <v>88</v>
      </c>
      <c r="AV328" s="13" t="s">
        <v>86</v>
      </c>
      <c r="AW328" s="13" t="s">
        <v>34</v>
      </c>
      <c r="AX328" s="13" t="s">
        <v>79</v>
      </c>
      <c r="AY328" s="252" t="s">
        <v>157</v>
      </c>
    </row>
    <row r="329" s="13" customFormat="1">
      <c r="A329" s="13"/>
      <c r="B329" s="242"/>
      <c r="C329" s="243"/>
      <c r="D329" s="244" t="s">
        <v>165</v>
      </c>
      <c r="E329" s="245" t="s">
        <v>1</v>
      </c>
      <c r="F329" s="246" t="s">
        <v>544</v>
      </c>
      <c r="G329" s="243"/>
      <c r="H329" s="245" t="s">
        <v>1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165</v>
      </c>
      <c r="AU329" s="252" t="s">
        <v>88</v>
      </c>
      <c r="AV329" s="13" t="s">
        <v>86</v>
      </c>
      <c r="AW329" s="13" t="s">
        <v>34</v>
      </c>
      <c r="AX329" s="13" t="s">
        <v>79</v>
      </c>
      <c r="AY329" s="252" t="s">
        <v>157</v>
      </c>
    </row>
    <row r="330" s="16" customFormat="1">
      <c r="A330" s="16"/>
      <c r="B330" s="275"/>
      <c r="C330" s="276"/>
      <c r="D330" s="244" t="s">
        <v>165</v>
      </c>
      <c r="E330" s="277" t="s">
        <v>1</v>
      </c>
      <c r="F330" s="278" t="s">
        <v>181</v>
      </c>
      <c r="G330" s="276"/>
      <c r="H330" s="279">
        <v>16.105</v>
      </c>
      <c r="I330" s="280"/>
      <c r="J330" s="276"/>
      <c r="K330" s="276"/>
      <c r="L330" s="281"/>
      <c r="M330" s="282"/>
      <c r="N330" s="283"/>
      <c r="O330" s="283"/>
      <c r="P330" s="283"/>
      <c r="Q330" s="283"/>
      <c r="R330" s="283"/>
      <c r="S330" s="283"/>
      <c r="T330" s="284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85" t="s">
        <v>165</v>
      </c>
      <c r="AU330" s="285" t="s">
        <v>88</v>
      </c>
      <c r="AV330" s="16" t="s">
        <v>163</v>
      </c>
      <c r="AW330" s="16" t="s">
        <v>34</v>
      </c>
      <c r="AX330" s="16" t="s">
        <v>86</v>
      </c>
      <c r="AY330" s="285" t="s">
        <v>157</v>
      </c>
    </row>
    <row r="331" s="2" customFormat="1" ht="37.8" customHeight="1">
      <c r="A331" s="39"/>
      <c r="B331" s="40"/>
      <c r="C331" s="228" t="s">
        <v>545</v>
      </c>
      <c r="D331" s="228" t="s">
        <v>159</v>
      </c>
      <c r="E331" s="229" t="s">
        <v>546</v>
      </c>
      <c r="F331" s="230" t="s">
        <v>547</v>
      </c>
      <c r="G331" s="231" t="s">
        <v>162</v>
      </c>
      <c r="H331" s="232">
        <v>29.004999999999999</v>
      </c>
      <c r="I331" s="233"/>
      <c r="J331" s="234">
        <f>ROUND(I331*H331,2)</f>
        <v>0</v>
      </c>
      <c r="K331" s="235"/>
      <c r="L331" s="45"/>
      <c r="M331" s="236" t="s">
        <v>1</v>
      </c>
      <c r="N331" s="237" t="s">
        <v>44</v>
      </c>
      <c r="O331" s="92"/>
      <c r="P331" s="238">
        <f>O331*H331</f>
        <v>0</v>
      </c>
      <c r="Q331" s="238">
        <v>0.26375999999999999</v>
      </c>
      <c r="R331" s="238">
        <f>Q331*H331</f>
        <v>7.6503587999999993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163</v>
      </c>
      <c r="AT331" s="240" t="s">
        <v>159</v>
      </c>
      <c r="AU331" s="240" t="s">
        <v>88</v>
      </c>
      <c r="AY331" s="18" t="s">
        <v>157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86</v>
      </c>
      <c r="BK331" s="241">
        <f>ROUND(I331*H331,2)</f>
        <v>0</v>
      </c>
      <c r="BL331" s="18" t="s">
        <v>163</v>
      </c>
      <c r="BM331" s="240" t="s">
        <v>548</v>
      </c>
    </row>
    <row r="332" s="13" customFormat="1">
      <c r="A332" s="13"/>
      <c r="B332" s="242"/>
      <c r="C332" s="243"/>
      <c r="D332" s="244" t="s">
        <v>165</v>
      </c>
      <c r="E332" s="245" t="s">
        <v>1</v>
      </c>
      <c r="F332" s="246" t="s">
        <v>549</v>
      </c>
      <c r="G332" s="243"/>
      <c r="H332" s="245" t="s">
        <v>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2" t="s">
        <v>165</v>
      </c>
      <c r="AU332" s="252" t="s">
        <v>88</v>
      </c>
      <c r="AV332" s="13" t="s">
        <v>86</v>
      </c>
      <c r="AW332" s="13" t="s">
        <v>34</v>
      </c>
      <c r="AX332" s="13" t="s">
        <v>79</v>
      </c>
      <c r="AY332" s="252" t="s">
        <v>157</v>
      </c>
    </row>
    <row r="333" s="13" customFormat="1">
      <c r="A333" s="13"/>
      <c r="B333" s="242"/>
      <c r="C333" s="243"/>
      <c r="D333" s="244" t="s">
        <v>165</v>
      </c>
      <c r="E333" s="245" t="s">
        <v>1</v>
      </c>
      <c r="F333" s="246" t="s">
        <v>533</v>
      </c>
      <c r="G333" s="243"/>
      <c r="H333" s="245" t="s">
        <v>1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165</v>
      </c>
      <c r="AU333" s="252" t="s">
        <v>88</v>
      </c>
      <c r="AV333" s="13" t="s">
        <v>86</v>
      </c>
      <c r="AW333" s="13" t="s">
        <v>34</v>
      </c>
      <c r="AX333" s="13" t="s">
        <v>79</v>
      </c>
      <c r="AY333" s="252" t="s">
        <v>157</v>
      </c>
    </row>
    <row r="334" s="13" customFormat="1">
      <c r="A334" s="13"/>
      <c r="B334" s="242"/>
      <c r="C334" s="243"/>
      <c r="D334" s="244" t="s">
        <v>165</v>
      </c>
      <c r="E334" s="245" t="s">
        <v>1</v>
      </c>
      <c r="F334" s="246" t="s">
        <v>534</v>
      </c>
      <c r="G334" s="243"/>
      <c r="H334" s="245" t="s">
        <v>1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2" t="s">
        <v>165</v>
      </c>
      <c r="AU334" s="252" t="s">
        <v>88</v>
      </c>
      <c r="AV334" s="13" t="s">
        <v>86</v>
      </c>
      <c r="AW334" s="13" t="s">
        <v>34</v>
      </c>
      <c r="AX334" s="13" t="s">
        <v>79</v>
      </c>
      <c r="AY334" s="252" t="s">
        <v>157</v>
      </c>
    </row>
    <row r="335" s="15" customFormat="1">
      <c r="A335" s="15"/>
      <c r="B335" s="264"/>
      <c r="C335" s="265"/>
      <c r="D335" s="244" t="s">
        <v>165</v>
      </c>
      <c r="E335" s="266" t="s">
        <v>1</v>
      </c>
      <c r="F335" s="267" t="s">
        <v>550</v>
      </c>
      <c r="G335" s="265"/>
      <c r="H335" s="268">
        <v>11.199999999999999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4" t="s">
        <v>165</v>
      </c>
      <c r="AU335" s="274" t="s">
        <v>88</v>
      </c>
      <c r="AV335" s="15" t="s">
        <v>88</v>
      </c>
      <c r="AW335" s="15" t="s">
        <v>34</v>
      </c>
      <c r="AX335" s="15" t="s">
        <v>79</v>
      </c>
      <c r="AY335" s="274" t="s">
        <v>157</v>
      </c>
    </row>
    <row r="336" s="15" customFormat="1">
      <c r="A336" s="15"/>
      <c r="B336" s="264"/>
      <c r="C336" s="265"/>
      <c r="D336" s="244" t="s">
        <v>165</v>
      </c>
      <c r="E336" s="266" t="s">
        <v>1</v>
      </c>
      <c r="F336" s="267" t="s">
        <v>551</v>
      </c>
      <c r="G336" s="265"/>
      <c r="H336" s="268">
        <v>8</v>
      </c>
      <c r="I336" s="269"/>
      <c r="J336" s="265"/>
      <c r="K336" s="265"/>
      <c r="L336" s="270"/>
      <c r="M336" s="271"/>
      <c r="N336" s="272"/>
      <c r="O336" s="272"/>
      <c r="P336" s="272"/>
      <c r="Q336" s="272"/>
      <c r="R336" s="272"/>
      <c r="S336" s="272"/>
      <c r="T336" s="27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4" t="s">
        <v>165</v>
      </c>
      <c r="AU336" s="274" t="s">
        <v>88</v>
      </c>
      <c r="AV336" s="15" t="s">
        <v>88</v>
      </c>
      <c r="AW336" s="15" t="s">
        <v>34</v>
      </c>
      <c r="AX336" s="15" t="s">
        <v>79</v>
      </c>
      <c r="AY336" s="274" t="s">
        <v>157</v>
      </c>
    </row>
    <row r="337" s="15" customFormat="1">
      <c r="A337" s="15"/>
      <c r="B337" s="264"/>
      <c r="C337" s="265"/>
      <c r="D337" s="244" t="s">
        <v>165</v>
      </c>
      <c r="E337" s="266" t="s">
        <v>1</v>
      </c>
      <c r="F337" s="267" t="s">
        <v>552</v>
      </c>
      <c r="G337" s="265"/>
      <c r="H337" s="268">
        <v>5.7800000000000002</v>
      </c>
      <c r="I337" s="269"/>
      <c r="J337" s="265"/>
      <c r="K337" s="265"/>
      <c r="L337" s="270"/>
      <c r="M337" s="271"/>
      <c r="N337" s="272"/>
      <c r="O337" s="272"/>
      <c r="P337" s="272"/>
      <c r="Q337" s="272"/>
      <c r="R337" s="272"/>
      <c r="S337" s="272"/>
      <c r="T337" s="27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4" t="s">
        <v>165</v>
      </c>
      <c r="AU337" s="274" t="s">
        <v>88</v>
      </c>
      <c r="AV337" s="15" t="s">
        <v>88</v>
      </c>
      <c r="AW337" s="15" t="s">
        <v>34</v>
      </c>
      <c r="AX337" s="15" t="s">
        <v>79</v>
      </c>
      <c r="AY337" s="274" t="s">
        <v>157</v>
      </c>
    </row>
    <row r="338" s="13" customFormat="1">
      <c r="A338" s="13"/>
      <c r="B338" s="242"/>
      <c r="C338" s="243"/>
      <c r="D338" s="244" t="s">
        <v>165</v>
      </c>
      <c r="E338" s="245" t="s">
        <v>1</v>
      </c>
      <c r="F338" s="246" t="s">
        <v>538</v>
      </c>
      <c r="G338" s="243"/>
      <c r="H338" s="245" t="s">
        <v>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165</v>
      </c>
      <c r="AU338" s="252" t="s">
        <v>88</v>
      </c>
      <c r="AV338" s="13" t="s">
        <v>86</v>
      </c>
      <c r="AW338" s="13" t="s">
        <v>34</v>
      </c>
      <c r="AX338" s="13" t="s">
        <v>79</v>
      </c>
      <c r="AY338" s="252" t="s">
        <v>157</v>
      </c>
    </row>
    <row r="339" s="13" customFormat="1">
      <c r="A339" s="13"/>
      <c r="B339" s="242"/>
      <c r="C339" s="243"/>
      <c r="D339" s="244" t="s">
        <v>165</v>
      </c>
      <c r="E339" s="245" t="s">
        <v>1</v>
      </c>
      <c r="F339" s="246" t="s">
        <v>539</v>
      </c>
      <c r="G339" s="243"/>
      <c r="H339" s="245" t="s">
        <v>1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165</v>
      </c>
      <c r="AU339" s="252" t="s">
        <v>88</v>
      </c>
      <c r="AV339" s="13" t="s">
        <v>86</v>
      </c>
      <c r="AW339" s="13" t="s">
        <v>34</v>
      </c>
      <c r="AX339" s="13" t="s">
        <v>79</v>
      </c>
      <c r="AY339" s="252" t="s">
        <v>157</v>
      </c>
    </row>
    <row r="340" s="15" customFormat="1">
      <c r="A340" s="15"/>
      <c r="B340" s="264"/>
      <c r="C340" s="265"/>
      <c r="D340" s="244" t="s">
        <v>165</v>
      </c>
      <c r="E340" s="266" t="s">
        <v>1</v>
      </c>
      <c r="F340" s="267" t="s">
        <v>553</v>
      </c>
      <c r="G340" s="265"/>
      <c r="H340" s="268">
        <v>4.5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4" t="s">
        <v>165</v>
      </c>
      <c r="AU340" s="274" t="s">
        <v>88</v>
      </c>
      <c r="AV340" s="15" t="s">
        <v>88</v>
      </c>
      <c r="AW340" s="15" t="s">
        <v>34</v>
      </c>
      <c r="AX340" s="15" t="s">
        <v>79</v>
      </c>
      <c r="AY340" s="274" t="s">
        <v>157</v>
      </c>
    </row>
    <row r="341" s="14" customFormat="1">
      <c r="A341" s="14"/>
      <c r="B341" s="253"/>
      <c r="C341" s="254"/>
      <c r="D341" s="244" t="s">
        <v>165</v>
      </c>
      <c r="E341" s="255" t="s">
        <v>1</v>
      </c>
      <c r="F341" s="256" t="s">
        <v>180</v>
      </c>
      <c r="G341" s="254"/>
      <c r="H341" s="257">
        <v>29.48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3" t="s">
        <v>165</v>
      </c>
      <c r="AU341" s="263" t="s">
        <v>88</v>
      </c>
      <c r="AV341" s="14" t="s">
        <v>176</v>
      </c>
      <c r="AW341" s="14" t="s">
        <v>34</v>
      </c>
      <c r="AX341" s="14" t="s">
        <v>79</v>
      </c>
      <c r="AY341" s="263" t="s">
        <v>157</v>
      </c>
    </row>
    <row r="342" s="13" customFormat="1">
      <c r="A342" s="13"/>
      <c r="B342" s="242"/>
      <c r="C342" s="243"/>
      <c r="D342" s="244" t="s">
        <v>165</v>
      </c>
      <c r="E342" s="245" t="s">
        <v>1</v>
      </c>
      <c r="F342" s="246" t="s">
        <v>554</v>
      </c>
      <c r="G342" s="243"/>
      <c r="H342" s="245" t="s">
        <v>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165</v>
      </c>
      <c r="AU342" s="252" t="s">
        <v>88</v>
      </c>
      <c r="AV342" s="13" t="s">
        <v>86</v>
      </c>
      <c r="AW342" s="13" t="s">
        <v>34</v>
      </c>
      <c r="AX342" s="13" t="s">
        <v>79</v>
      </c>
      <c r="AY342" s="252" t="s">
        <v>157</v>
      </c>
    </row>
    <row r="343" s="15" customFormat="1">
      <c r="A343" s="15"/>
      <c r="B343" s="264"/>
      <c r="C343" s="265"/>
      <c r="D343" s="244" t="s">
        <v>165</v>
      </c>
      <c r="E343" s="266" t="s">
        <v>1</v>
      </c>
      <c r="F343" s="267" t="s">
        <v>542</v>
      </c>
      <c r="G343" s="265"/>
      <c r="H343" s="268">
        <v>-0.47499999999999998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4" t="s">
        <v>165</v>
      </c>
      <c r="AU343" s="274" t="s">
        <v>88</v>
      </c>
      <c r="AV343" s="15" t="s">
        <v>88</v>
      </c>
      <c r="AW343" s="15" t="s">
        <v>34</v>
      </c>
      <c r="AX343" s="15" t="s">
        <v>79</v>
      </c>
      <c r="AY343" s="274" t="s">
        <v>157</v>
      </c>
    </row>
    <row r="344" s="16" customFormat="1">
      <c r="A344" s="16"/>
      <c r="B344" s="275"/>
      <c r="C344" s="276"/>
      <c r="D344" s="244" t="s">
        <v>165</v>
      </c>
      <c r="E344" s="277" t="s">
        <v>1</v>
      </c>
      <c r="F344" s="278" t="s">
        <v>181</v>
      </c>
      <c r="G344" s="276"/>
      <c r="H344" s="279">
        <v>29.004999999999999</v>
      </c>
      <c r="I344" s="280"/>
      <c r="J344" s="276"/>
      <c r="K344" s="276"/>
      <c r="L344" s="281"/>
      <c r="M344" s="282"/>
      <c r="N344" s="283"/>
      <c r="O344" s="283"/>
      <c r="P344" s="283"/>
      <c r="Q344" s="283"/>
      <c r="R344" s="283"/>
      <c r="S344" s="283"/>
      <c r="T344" s="284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85" t="s">
        <v>165</v>
      </c>
      <c r="AU344" s="285" t="s">
        <v>88</v>
      </c>
      <c r="AV344" s="16" t="s">
        <v>163</v>
      </c>
      <c r="AW344" s="16" t="s">
        <v>34</v>
      </c>
      <c r="AX344" s="16" t="s">
        <v>86</v>
      </c>
      <c r="AY344" s="285" t="s">
        <v>157</v>
      </c>
    </row>
    <row r="345" s="2" customFormat="1" ht="37.8" customHeight="1">
      <c r="A345" s="39"/>
      <c r="B345" s="40"/>
      <c r="C345" s="228" t="s">
        <v>555</v>
      </c>
      <c r="D345" s="228" t="s">
        <v>159</v>
      </c>
      <c r="E345" s="229" t="s">
        <v>556</v>
      </c>
      <c r="F345" s="230" t="s">
        <v>557</v>
      </c>
      <c r="G345" s="231" t="s">
        <v>162</v>
      </c>
      <c r="H345" s="232">
        <v>16.105</v>
      </c>
      <c r="I345" s="233"/>
      <c r="J345" s="234">
        <f>ROUND(I345*H345,2)</f>
        <v>0</v>
      </c>
      <c r="K345" s="235"/>
      <c r="L345" s="45"/>
      <c r="M345" s="236" t="s">
        <v>1</v>
      </c>
      <c r="N345" s="237" t="s">
        <v>44</v>
      </c>
      <c r="O345" s="92"/>
      <c r="P345" s="238">
        <f>O345*H345</f>
        <v>0</v>
      </c>
      <c r="Q345" s="238">
        <v>0.37536425000000001</v>
      </c>
      <c r="R345" s="238">
        <f>Q345*H345</f>
        <v>6.0452412462500007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163</v>
      </c>
      <c r="AT345" s="240" t="s">
        <v>159</v>
      </c>
      <c r="AU345" s="240" t="s">
        <v>88</v>
      </c>
      <c r="AY345" s="18" t="s">
        <v>157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86</v>
      </c>
      <c r="BK345" s="241">
        <f>ROUND(I345*H345,2)</f>
        <v>0</v>
      </c>
      <c r="BL345" s="18" t="s">
        <v>163</v>
      </c>
      <c r="BM345" s="240" t="s">
        <v>558</v>
      </c>
    </row>
    <row r="346" s="2" customFormat="1" ht="24.15" customHeight="1">
      <c r="A346" s="39"/>
      <c r="B346" s="40"/>
      <c r="C346" s="228" t="s">
        <v>559</v>
      </c>
      <c r="D346" s="228" t="s">
        <v>159</v>
      </c>
      <c r="E346" s="229" t="s">
        <v>560</v>
      </c>
      <c r="F346" s="230" t="s">
        <v>561</v>
      </c>
      <c r="G346" s="231" t="s">
        <v>162</v>
      </c>
      <c r="H346" s="232">
        <v>160</v>
      </c>
      <c r="I346" s="233"/>
      <c r="J346" s="234">
        <f>ROUND(I346*H346,2)</f>
        <v>0</v>
      </c>
      <c r="K346" s="235"/>
      <c r="L346" s="45"/>
      <c r="M346" s="236" t="s">
        <v>1</v>
      </c>
      <c r="N346" s="237" t="s">
        <v>44</v>
      </c>
      <c r="O346" s="92"/>
      <c r="P346" s="238">
        <f>O346*H346</f>
        <v>0</v>
      </c>
      <c r="Q346" s="238">
        <v>0.30651479999999998</v>
      </c>
      <c r="R346" s="238">
        <f>Q346*H346</f>
        <v>49.042367999999996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163</v>
      </c>
      <c r="AT346" s="240" t="s">
        <v>159</v>
      </c>
      <c r="AU346" s="240" t="s">
        <v>88</v>
      </c>
      <c r="AY346" s="18" t="s">
        <v>157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86</v>
      </c>
      <c r="BK346" s="241">
        <f>ROUND(I346*H346,2)</f>
        <v>0</v>
      </c>
      <c r="BL346" s="18" t="s">
        <v>163</v>
      </c>
      <c r="BM346" s="240" t="s">
        <v>562</v>
      </c>
    </row>
    <row r="347" s="15" customFormat="1">
      <c r="A347" s="15"/>
      <c r="B347" s="264"/>
      <c r="C347" s="265"/>
      <c r="D347" s="244" t="s">
        <v>165</v>
      </c>
      <c r="E347" s="266" t="s">
        <v>1</v>
      </c>
      <c r="F347" s="267" t="s">
        <v>563</v>
      </c>
      <c r="G347" s="265"/>
      <c r="H347" s="268">
        <v>160</v>
      </c>
      <c r="I347" s="269"/>
      <c r="J347" s="265"/>
      <c r="K347" s="265"/>
      <c r="L347" s="270"/>
      <c r="M347" s="271"/>
      <c r="N347" s="272"/>
      <c r="O347" s="272"/>
      <c r="P347" s="272"/>
      <c r="Q347" s="272"/>
      <c r="R347" s="272"/>
      <c r="S347" s="272"/>
      <c r="T347" s="27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4" t="s">
        <v>165</v>
      </c>
      <c r="AU347" s="274" t="s">
        <v>88</v>
      </c>
      <c r="AV347" s="15" t="s">
        <v>88</v>
      </c>
      <c r="AW347" s="15" t="s">
        <v>34</v>
      </c>
      <c r="AX347" s="15" t="s">
        <v>79</v>
      </c>
      <c r="AY347" s="274" t="s">
        <v>157</v>
      </c>
    </row>
    <row r="348" s="16" customFormat="1">
      <c r="A348" s="16"/>
      <c r="B348" s="275"/>
      <c r="C348" s="276"/>
      <c r="D348" s="244" t="s">
        <v>165</v>
      </c>
      <c r="E348" s="277" t="s">
        <v>1</v>
      </c>
      <c r="F348" s="278" t="s">
        <v>181</v>
      </c>
      <c r="G348" s="276"/>
      <c r="H348" s="279">
        <v>160</v>
      </c>
      <c r="I348" s="280"/>
      <c r="J348" s="276"/>
      <c r="K348" s="276"/>
      <c r="L348" s="281"/>
      <c r="M348" s="282"/>
      <c r="N348" s="283"/>
      <c r="O348" s="283"/>
      <c r="P348" s="283"/>
      <c r="Q348" s="283"/>
      <c r="R348" s="283"/>
      <c r="S348" s="283"/>
      <c r="T348" s="284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85" t="s">
        <v>165</v>
      </c>
      <c r="AU348" s="285" t="s">
        <v>88</v>
      </c>
      <c r="AV348" s="16" t="s">
        <v>163</v>
      </c>
      <c r="AW348" s="16" t="s">
        <v>34</v>
      </c>
      <c r="AX348" s="16" t="s">
        <v>86</v>
      </c>
      <c r="AY348" s="285" t="s">
        <v>157</v>
      </c>
    </row>
    <row r="349" s="2" customFormat="1" ht="16.5" customHeight="1">
      <c r="A349" s="39"/>
      <c r="B349" s="40"/>
      <c r="C349" s="228" t="s">
        <v>564</v>
      </c>
      <c r="D349" s="228" t="s">
        <v>159</v>
      </c>
      <c r="E349" s="229" t="s">
        <v>565</v>
      </c>
      <c r="F349" s="230" t="s">
        <v>566</v>
      </c>
      <c r="G349" s="231" t="s">
        <v>258</v>
      </c>
      <c r="H349" s="232">
        <v>25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44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163</v>
      </c>
      <c r="AT349" s="240" t="s">
        <v>159</v>
      </c>
      <c r="AU349" s="240" t="s">
        <v>88</v>
      </c>
      <c r="AY349" s="18" t="s">
        <v>157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86</v>
      </c>
      <c r="BK349" s="241">
        <f>ROUND(I349*H349,2)</f>
        <v>0</v>
      </c>
      <c r="BL349" s="18" t="s">
        <v>163</v>
      </c>
      <c r="BM349" s="240" t="s">
        <v>567</v>
      </c>
    </row>
    <row r="350" s="15" customFormat="1">
      <c r="A350" s="15"/>
      <c r="B350" s="264"/>
      <c r="C350" s="265"/>
      <c r="D350" s="244" t="s">
        <v>165</v>
      </c>
      <c r="E350" s="266" t="s">
        <v>1</v>
      </c>
      <c r="F350" s="267" t="s">
        <v>568</v>
      </c>
      <c r="G350" s="265"/>
      <c r="H350" s="268">
        <v>25</v>
      </c>
      <c r="I350" s="269"/>
      <c r="J350" s="265"/>
      <c r="K350" s="265"/>
      <c r="L350" s="270"/>
      <c r="M350" s="271"/>
      <c r="N350" s="272"/>
      <c r="O350" s="272"/>
      <c r="P350" s="272"/>
      <c r="Q350" s="272"/>
      <c r="R350" s="272"/>
      <c r="S350" s="272"/>
      <c r="T350" s="27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4" t="s">
        <v>165</v>
      </c>
      <c r="AU350" s="274" t="s">
        <v>88</v>
      </c>
      <c r="AV350" s="15" t="s">
        <v>88</v>
      </c>
      <c r="AW350" s="15" t="s">
        <v>34</v>
      </c>
      <c r="AX350" s="15" t="s">
        <v>79</v>
      </c>
      <c r="AY350" s="274" t="s">
        <v>157</v>
      </c>
    </row>
    <row r="351" s="14" customFormat="1">
      <c r="A351" s="14"/>
      <c r="B351" s="253"/>
      <c r="C351" s="254"/>
      <c r="D351" s="244" t="s">
        <v>165</v>
      </c>
      <c r="E351" s="255" t="s">
        <v>1</v>
      </c>
      <c r="F351" s="256" t="s">
        <v>180</v>
      </c>
      <c r="G351" s="254"/>
      <c r="H351" s="257">
        <v>25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165</v>
      </c>
      <c r="AU351" s="263" t="s">
        <v>88</v>
      </c>
      <c r="AV351" s="14" t="s">
        <v>176</v>
      </c>
      <c r="AW351" s="14" t="s">
        <v>34</v>
      </c>
      <c r="AX351" s="14" t="s">
        <v>79</v>
      </c>
      <c r="AY351" s="263" t="s">
        <v>157</v>
      </c>
    </row>
    <row r="352" s="16" customFormat="1">
      <c r="A352" s="16"/>
      <c r="B352" s="275"/>
      <c r="C352" s="276"/>
      <c r="D352" s="244" t="s">
        <v>165</v>
      </c>
      <c r="E352" s="277" t="s">
        <v>1</v>
      </c>
      <c r="F352" s="278" t="s">
        <v>181</v>
      </c>
      <c r="G352" s="276"/>
      <c r="H352" s="279">
        <v>25</v>
      </c>
      <c r="I352" s="280"/>
      <c r="J352" s="276"/>
      <c r="K352" s="276"/>
      <c r="L352" s="281"/>
      <c r="M352" s="282"/>
      <c r="N352" s="283"/>
      <c r="O352" s="283"/>
      <c r="P352" s="283"/>
      <c r="Q352" s="283"/>
      <c r="R352" s="283"/>
      <c r="S352" s="283"/>
      <c r="T352" s="284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85" t="s">
        <v>165</v>
      </c>
      <c r="AU352" s="285" t="s">
        <v>88</v>
      </c>
      <c r="AV352" s="16" t="s">
        <v>163</v>
      </c>
      <c r="AW352" s="16" t="s">
        <v>34</v>
      </c>
      <c r="AX352" s="16" t="s">
        <v>86</v>
      </c>
      <c r="AY352" s="285" t="s">
        <v>157</v>
      </c>
    </row>
    <row r="353" s="2" customFormat="1" ht="21.75" customHeight="1">
      <c r="A353" s="39"/>
      <c r="B353" s="40"/>
      <c r="C353" s="228" t="s">
        <v>569</v>
      </c>
      <c r="D353" s="228" t="s">
        <v>159</v>
      </c>
      <c r="E353" s="229" t="s">
        <v>570</v>
      </c>
      <c r="F353" s="230" t="s">
        <v>571</v>
      </c>
      <c r="G353" s="231" t="s">
        <v>162</v>
      </c>
      <c r="H353" s="232">
        <v>29.004999999999999</v>
      </c>
      <c r="I353" s="233"/>
      <c r="J353" s="234">
        <f>ROUND(I353*H353,2)</f>
        <v>0</v>
      </c>
      <c r="K353" s="235"/>
      <c r="L353" s="45"/>
      <c r="M353" s="236" t="s">
        <v>1</v>
      </c>
      <c r="N353" s="237" t="s">
        <v>44</v>
      </c>
      <c r="O353" s="92"/>
      <c r="P353" s="238">
        <f>O353*H353</f>
        <v>0</v>
      </c>
      <c r="Q353" s="238">
        <v>0.00060999999999999997</v>
      </c>
      <c r="R353" s="238">
        <f>Q353*H353</f>
        <v>0.017693049999999998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163</v>
      </c>
      <c r="AT353" s="240" t="s">
        <v>159</v>
      </c>
      <c r="AU353" s="240" t="s">
        <v>88</v>
      </c>
      <c r="AY353" s="18" t="s">
        <v>157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86</v>
      </c>
      <c r="BK353" s="241">
        <f>ROUND(I353*H353,2)</f>
        <v>0</v>
      </c>
      <c r="BL353" s="18" t="s">
        <v>163</v>
      </c>
      <c r="BM353" s="240" t="s">
        <v>572</v>
      </c>
    </row>
    <row r="354" s="2" customFormat="1" ht="21.75" customHeight="1">
      <c r="A354" s="39"/>
      <c r="B354" s="40"/>
      <c r="C354" s="228" t="s">
        <v>573</v>
      </c>
      <c r="D354" s="228" t="s">
        <v>159</v>
      </c>
      <c r="E354" s="229" t="s">
        <v>574</v>
      </c>
      <c r="F354" s="230" t="s">
        <v>575</v>
      </c>
      <c r="G354" s="231" t="s">
        <v>162</v>
      </c>
      <c r="H354" s="232">
        <v>445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44</v>
      </c>
      <c r="O354" s="92"/>
      <c r="P354" s="238">
        <f>O354*H354</f>
        <v>0</v>
      </c>
      <c r="Q354" s="238">
        <v>0.00071000000000000002</v>
      </c>
      <c r="R354" s="238">
        <f>Q354*H354</f>
        <v>0.31595000000000001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163</v>
      </c>
      <c r="AT354" s="240" t="s">
        <v>159</v>
      </c>
      <c r="AU354" s="240" t="s">
        <v>88</v>
      </c>
      <c r="AY354" s="18" t="s">
        <v>157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163</v>
      </c>
      <c r="BM354" s="240" t="s">
        <v>576</v>
      </c>
    </row>
    <row r="355" s="13" customFormat="1">
      <c r="A355" s="13"/>
      <c r="B355" s="242"/>
      <c r="C355" s="243"/>
      <c r="D355" s="244" t="s">
        <v>165</v>
      </c>
      <c r="E355" s="245" t="s">
        <v>1</v>
      </c>
      <c r="F355" s="246" t="s">
        <v>577</v>
      </c>
      <c r="G355" s="243"/>
      <c r="H355" s="245" t="s">
        <v>1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2" t="s">
        <v>165</v>
      </c>
      <c r="AU355" s="252" t="s">
        <v>88</v>
      </c>
      <c r="AV355" s="13" t="s">
        <v>86</v>
      </c>
      <c r="AW355" s="13" t="s">
        <v>34</v>
      </c>
      <c r="AX355" s="13" t="s">
        <v>79</v>
      </c>
      <c r="AY355" s="252" t="s">
        <v>157</v>
      </c>
    </row>
    <row r="356" s="15" customFormat="1">
      <c r="A356" s="15"/>
      <c r="B356" s="264"/>
      <c r="C356" s="265"/>
      <c r="D356" s="244" t="s">
        <v>165</v>
      </c>
      <c r="E356" s="266" t="s">
        <v>1</v>
      </c>
      <c r="F356" s="267" t="s">
        <v>578</v>
      </c>
      <c r="G356" s="265"/>
      <c r="H356" s="268">
        <v>445</v>
      </c>
      <c r="I356" s="269"/>
      <c r="J356" s="265"/>
      <c r="K356" s="265"/>
      <c r="L356" s="270"/>
      <c r="M356" s="271"/>
      <c r="N356" s="272"/>
      <c r="O356" s="272"/>
      <c r="P356" s="272"/>
      <c r="Q356" s="272"/>
      <c r="R356" s="272"/>
      <c r="S356" s="272"/>
      <c r="T356" s="27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4" t="s">
        <v>165</v>
      </c>
      <c r="AU356" s="274" t="s">
        <v>88</v>
      </c>
      <c r="AV356" s="15" t="s">
        <v>88</v>
      </c>
      <c r="AW356" s="15" t="s">
        <v>34</v>
      </c>
      <c r="AX356" s="15" t="s">
        <v>79</v>
      </c>
      <c r="AY356" s="274" t="s">
        <v>157</v>
      </c>
    </row>
    <row r="357" s="16" customFormat="1">
      <c r="A357" s="16"/>
      <c r="B357" s="275"/>
      <c r="C357" s="276"/>
      <c r="D357" s="244" t="s">
        <v>165</v>
      </c>
      <c r="E357" s="277" t="s">
        <v>1</v>
      </c>
      <c r="F357" s="278" t="s">
        <v>181</v>
      </c>
      <c r="G357" s="276"/>
      <c r="H357" s="279">
        <v>445</v>
      </c>
      <c r="I357" s="280"/>
      <c r="J357" s="276"/>
      <c r="K357" s="276"/>
      <c r="L357" s="281"/>
      <c r="M357" s="282"/>
      <c r="N357" s="283"/>
      <c r="O357" s="283"/>
      <c r="P357" s="283"/>
      <c r="Q357" s="283"/>
      <c r="R357" s="283"/>
      <c r="S357" s="283"/>
      <c r="T357" s="284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85" t="s">
        <v>165</v>
      </c>
      <c r="AU357" s="285" t="s">
        <v>88</v>
      </c>
      <c r="AV357" s="16" t="s">
        <v>163</v>
      </c>
      <c r="AW357" s="16" t="s">
        <v>34</v>
      </c>
      <c r="AX357" s="16" t="s">
        <v>86</v>
      </c>
      <c r="AY357" s="285" t="s">
        <v>157</v>
      </c>
    </row>
    <row r="358" s="2" customFormat="1" ht="33" customHeight="1">
      <c r="A358" s="39"/>
      <c r="B358" s="40"/>
      <c r="C358" s="228" t="s">
        <v>579</v>
      </c>
      <c r="D358" s="228" t="s">
        <v>159</v>
      </c>
      <c r="E358" s="229" t="s">
        <v>580</v>
      </c>
      <c r="F358" s="230" t="s">
        <v>581</v>
      </c>
      <c r="G358" s="231" t="s">
        <v>162</v>
      </c>
      <c r="H358" s="232">
        <v>445</v>
      </c>
      <c r="I358" s="233"/>
      <c r="J358" s="234">
        <f>ROUND(I358*H358,2)</f>
        <v>0</v>
      </c>
      <c r="K358" s="235"/>
      <c r="L358" s="45"/>
      <c r="M358" s="236" t="s">
        <v>1</v>
      </c>
      <c r="N358" s="237" t="s">
        <v>44</v>
      </c>
      <c r="O358" s="92"/>
      <c r="P358" s="238">
        <f>O358*H358</f>
        <v>0</v>
      </c>
      <c r="Q358" s="238">
        <v>0.12966</v>
      </c>
      <c r="R358" s="238">
        <f>Q358*H358</f>
        <v>57.698700000000002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163</v>
      </c>
      <c r="AT358" s="240" t="s">
        <v>159</v>
      </c>
      <c r="AU358" s="240" t="s">
        <v>88</v>
      </c>
      <c r="AY358" s="18" t="s">
        <v>157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163</v>
      </c>
      <c r="BM358" s="240" t="s">
        <v>582</v>
      </c>
    </row>
    <row r="359" s="13" customFormat="1">
      <c r="A359" s="13"/>
      <c r="B359" s="242"/>
      <c r="C359" s="243"/>
      <c r="D359" s="244" t="s">
        <v>165</v>
      </c>
      <c r="E359" s="245" t="s">
        <v>1</v>
      </c>
      <c r="F359" s="246" t="s">
        <v>583</v>
      </c>
      <c r="G359" s="243"/>
      <c r="H359" s="245" t="s">
        <v>1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2" t="s">
        <v>165</v>
      </c>
      <c r="AU359" s="252" t="s">
        <v>88</v>
      </c>
      <c r="AV359" s="13" t="s">
        <v>86</v>
      </c>
      <c r="AW359" s="13" t="s">
        <v>34</v>
      </c>
      <c r="AX359" s="13" t="s">
        <v>79</v>
      </c>
      <c r="AY359" s="252" t="s">
        <v>157</v>
      </c>
    </row>
    <row r="360" s="15" customFormat="1">
      <c r="A360" s="15"/>
      <c r="B360" s="264"/>
      <c r="C360" s="265"/>
      <c r="D360" s="244" t="s">
        <v>165</v>
      </c>
      <c r="E360" s="266" t="s">
        <v>1</v>
      </c>
      <c r="F360" s="267" t="s">
        <v>584</v>
      </c>
      <c r="G360" s="265"/>
      <c r="H360" s="268">
        <v>445</v>
      </c>
      <c r="I360" s="269"/>
      <c r="J360" s="265"/>
      <c r="K360" s="265"/>
      <c r="L360" s="270"/>
      <c r="M360" s="271"/>
      <c r="N360" s="272"/>
      <c r="O360" s="272"/>
      <c r="P360" s="272"/>
      <c r="Q360" s="272"/>
      <c r="R360" s="272"/>
      <c r="S360" s="272"/>
      <c r="T360" s="27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4" t="s">
        <v>165</v>
      </c>
      <c r="AU360" s="274" t="s">
        <v>88</v>
      </c>
      <c r="AV360" s="15" t="s">
        <v>88</v>
      </c>
      <c r="AW360" s="15" t="s">
        <v>34</v>
      </c>
      <c r="AX360" s="15" t="s">
        <v>79</v>
      </c>
      <c r="AY360" s="274" t="s">
        <v>157</v>
      </c>
    </row>
    <row r="361" s="16" customFormat="1">
      <c r="A361" s="16"/>
      <c r="B361" s="275"/>
      <c r="C361" s="276"/>
      <c r="D361" s="244" t="s">
        <v>165</v>
      </c>
      <c r="E361" s="277" t="s">
        <v>1</v>
      </c>
      <c r="F361" s="278" t="s">
        <v>181</v>
      </c>
      <c r="G361" s="276"/>
      <c r="H361" s="279">
        <v>445</v>
      </c>
      <c r="I361" s="280"/>
      <c r="J361" s="276"/>
      <c r="K361" s="276"/>
      <c r="L361" s="281"/>
      <c r="M361" s="282"/>
      <c r="N361" s="283"/>
      <c r="O361" s="283"/>
      <c r="P361" s="283"/>
      <c r="Q361" s="283"/>
      <c r="R361" s="283"/>
      <c r="S361" s="283"/>
      <c r="T361" s="284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85" t="s">
        <v>165</v>
      </c>
      <c r="AU361" s="285" t="s">
        <v>88</v>
      </c>
      <c r="AV361" s="16" t="s">
        <v>163</v>
      </c>
      <c r="AW361" s="16" t="s">
        <v>34</v>
      </c>
      <c r="AX361" s="16" t="s">
        <v>86</v>
      </c>
      <c r="AY361" s="285" t="s">
        <v>157</v>
      </c>
    </row>
    <row r="362" s="2" customFormat="1" ht="33" customHeight="1">
      <c r="A362" s="39"/>
      <c r="B362" s="40"/>
      <c r="C362" s="228" t="s">
        <v>585</v>
      </c>
      <c r="D362" s="228" t="s">
        <v>159</v>
      </c>
      <c r="E362" s="229" t="s">
        <v>586</v>
      </c>
      <c r="F362" s="230" t="s">
        <v>587</v>
      </c>
      <c r="G362" s="231" t="s">
        <v>162</v>
      </c>
      <c r="H362" s="232">
        <v>215</v>
      </c>
      <c r="I362" s="233"/>
      <c r="J362" s="234">
        <f>ROUND(I362*H362,2)</f>
        <v>0</v>
      </c>
      <c r="K362" s="235"/>
      <c r="L362" s="45"/>
      <c r="M362" s="236" t="s">
        <v>1</v>
      </c>
      <c r="N362" s="237" t="s">
        <v>44</v>
      </c>
      <c r="O362" s="92"/>
      <c r="P362" s="238">
        <f>O362*H362</f>
        <v>0</v>
      </c>
      <c r="Q362" s="238">
        <v>0.089219999999999994</v>
      </c>
      <c r="R362" s="238">
        <f>Q362*H362</f>
        <v>19.182299999999998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163</v>
      </c>
      <c r="AT362" s="240" t="s">
        <v>159</v>
      </c>
      <c r="AU362" s="240" t="s">
        <v>88</v>
      </c>
      <c r="AY362" s="18" t="s">
        <v>157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86</v>
      </c>
      <c r="BK362" s="241">
        <f>ROUND(I362*H362,2)</f>
        <v>0</v>
      </c>
      <c r="BL362" s="18" t="s">
        <v>163</v>
      </c>
      <c r="BM362" s="240" t="s">
        <v>588</v>
      </c>
    </row>
    <row r="363" s="13" customFormat="1">
      <c r="A363" s="13"/>
      <c r="B363" s="242"/>
      <c r="C363" s="243"/>
      <c r="D363" s="244" t="s">
        <v>165</v>
      </c>
      <c r="E363" s="245" t="s">
        <v>1</v>
      </c>
      <c r="F363" s="246" t="s">
        <v>589</v>
      </c>
      <c r="G363" s="243"/>
      <c r="H363" s="245" t="s">
        <v>1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2" t="s">
        <v>165</v>
      </c>
      <c r="AU363" s="252" t="s">
        <v>88</v>
      </c>
      <c r="AV363" s="13" t="s">
        <v>86</v>
      </c>
      <c r="AW363" s="13" t="s">
        <v>34</v>
      </c>
      <c r="AX363" s="13" t="s">
        <v>79</v>
      </c>
      <c r="AY363" s="252" t="s">
        <v>157</v>
      </c>
    </row>
    <row r="364" s="15" customFormat="1">
      <c r="A364" s="15"/>
      <c r="B364" s="264"/>
      <c r="C364" s="265"/>
      <c r="D364" s="244" t="s">
        <v>165</v>
      </c>
      <c r="E364" s="266" t="s">
        <v>1</v>
      </c>
      <c r="F364" s="267" t="s">
        <v>590</v>
      </c>
      <c r="G364" s="265"/>
      <c r="H364" s="268">
        <v>193</v>
      </c>
      <c r="I364" s="269"/>
      <c r="J364" s="265"/>
      <c r="K364" s="265"/>
      <c r="L364" s="270"/>
      <c r="M364" s="271"/>
      <c r="N364" s="272"/>
      <c r="O364" s="272"/>
      <c r="P364" s="272"/>
      <c r="Q364" s="272"/>
      <c r="R364" s="272"/>
      <c r="S364" s="272"/>
      <c r="T364" s="27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4" t="s">
        <v>165</v>
      </c>
      <c r="AU364" s="274" t="s">
        <v>88</v>
      </c>
      <c r="AV364" s="15" t="s">
        <v>88</v>
      </c>
      <c r="AW364" s="15" t="s">
        <v>34</v>
      </c>
      <c r="AX364" s="15" t="s">
        <v>79</v>
      </c>
      <c r="AY364" s="274" t="s">
        <v>157</v>
      </c>
    </row>
    <row r="365" s="15" customFormat="1">
      <c r="A365" s="15"/>
      <c r="B365" s="264"/>
      <c r="C365" s="265"/>
      <c r="D365" s="244" t="s">
        <v>165</v>
      </c>
      <c r="E365" s="266" t="s">
        <v>1</v>
      </c>
      <c r="F365" s="267" t="s">
        <v>591</v>
      </c>
      <c r="G365" s="265"/>
      <c r="H365" s="268">
        <v>22</v>
      </c>
      <c r="I365" s="269"/>
      <c r="J365" s="265"/>
      <c r="K365" s="265"/>
      <c r="L365" s="270"/>
      <c r="M365" s="271"/>
      <c r="N365" s="272"/>
      <c r="O365" s="272"/>
      <c r="P365" s="272"/>
      <c r="Q365" s="272"/>
      <c r="R365" s="272"/>
      <c r="S365" s="272"/>
      <c r="T365" s="27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4" t="s">
        <v>165</v>
      </c>
      <c r="AU365" s="274" t="s">
        <v>88</v>
      </c>
      <c r="AV365" s="15" t="s">
        <v>88</v>
      </c>
      <c r="AW365" s="15" t="s">
        <v>34</v>
      </c>
      <c r="AX365" s="15" t="s">
        <v>79</v>
      </c>
      <c r="AY365" s="274" t="s">
        <v>157</v>
      </c>
    </row>
    <row r="366" s="16" customFormat="1">
      <c r="A366" s="16"/>
      <c r="B366" s="275"/>
      <c r="C366" s="276"/>
      <c r="D366" s="244" t="s">
        <v>165</v>
      </c>
      <c r="E366" s="277" t="s">
        <v>1</v>
      </c>
      <c r="F366" s="278" t="s">
        <v>181</v>
      </c>
      <c r="G366" s="276"/>
      <c r="H366" s="279">
        <v>215</v>
      </c>
      <c r="I366" s="280"/>
      <c r="J366" s="276"/>
      <c r="K366" s="276"/>
      <c r="L366" s="281"/>
      <c r="M366" s="282"/>
      <c r="N366" s="283"/>
      <c r="O366" s="283"/>
      <c r="P366" s="283"/>
      <c r="Q366" s="283"/>
      <c r="R366" s="283"/>
      <c r="S366" s="283"/>
      <c r="T366" s="284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85" t="s">
        <v>165</v>
      </c>
      <c r="AU366" s="285" t="s">
        <v>88</v>
      </c>
      <c r="AV366" s="16" t="s">
        <v>163</v>
      </c>
      <c r="AW366" s="16" t="s">
        <v>34</v>
      </c>
      <c r="AX366" s="16" t="s">
        <v>86</v>
      </c>
      <c r="AY366" s="285" t="s">
        <v>157</v>
      </c>
    </row>
    <row r="367" s="2" customFormat="1" ht="37.8" customHeight="1">
      <c r="A367" s="39"/>
      <c r="B367" s="40"/>
      <c r="C367" s="228" t="s">
        <v>592</v>
      </c>
      <c r="D367" s="228" t="s">
        <v>159</v>
      </c>
      <c r="E367" s="229" t="s">
        <v>593</v>
      </c>
      <c r="F367" s="230" t="s">
        <v>594</v>
      </c>
      <c r="G367" s="231" t="s">
        <v>162</v>
      </c>
      <c r="H367" s="232">
        <v>22</v>
      </c>
      <c r="I367" s="233"/>
      <c r="J367" s="234">
        <f>ROUND(I367*H367,2)</f>
        <v>0</v>
      </c>
      <c r="K367" s="235"/>
      <c r="L367" s="45"/>
      <c r="M367" s="236" t="s">
        <v>1</v>
      </c>
      <c r="N367" s="237" t="s">
        <v>44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163</v>
      </c>
      <c r="AT367" s="240" t="s">
        <v>159</v>
      </c>
      <c r="AU367" s="240" t="s">
        <v>88</v>
      </c>
      <c r="AY367" s="18" t="s">
        <v>157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163</v>
      </c>
      <c r="BM367" s="240" t="s">
        <v>595</v>
      </c>
    </row>
    <row r="368" s="15" customFormat="1">
      <c r="A368" s="15"/>
      <c r="B368" s="264"/>
      <c r="C368" s="265"/>
      <c r="D368" s="244" t="s">
        <v>165</v>
      </c>
      <c r="E368" s="266" t="s">
        <v>1</v>
      </c>
      <c r="F368" s="267" t="s">
        <v>596</v>
      </c>
      <c r="G368" s="265"/>
      <c r="H368" s="268">
        <v>22</v>
      </c>
      <c r="I368" s="269"/>
      <c r="J368" s="265"/>
      <c r="K368" s="265"/>
      <c r="L368" s="270"/>
      <c r="M368" s="271"/>
      <c r="N368" s="272"/>
      <c r="O368" s="272"/>
      <c r="P368" s="272"/>
      <c r="Q368" s="272"/>
      <c r="R368" s="272"/>
      <c r="S368" s="272"/>
      <c r="T368" s="27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4" t="s">
        <v>165</v>
      </c>
      <c r="AU368" s="274" t="s">
        <v>88</v>
      </c>
      <c r="AV368" s="15" t="s">
        <v>88</v>
      </c>
      <c r="AW368" s="15" t="s">
        <v>34</v>
      </c>
      <c r="AX368" s="15" t="s">
        <v>79</v>
      </c>
      <c r="AY368" s="274" t="s">
        <v>157</v>
      </c>
    </row>
    <row r="369" s="16" customFormat="1">
      <c r="A369" s="16"/>
      <c r="B369" s="275"/>
      <c r="C369" s="276"/>
      <c r="D369" s="244" t="s">
        <v>165</v>
      </c>
      <c r="E369" s="277" t="s">
        <v>1</v>
      </c>
      <c r="F369" s="278" t="s">
        <v>181</v>
      </c>
      <c r="G369" s="276"/>
      <c r="H369" s="279">
        <v>22</v>
      </c>
      <c r="I369" s="280"/>
      <c r="J369" s="276"/>
      <c r="K369" s="276"/>
      <c r="L369" s="281"/>
      <c r="M369" s="282"/>
      <c r="N369" s="283"/>
      <c r="O369" s="283"/>
      <c r="P369" s="283"/>
      <c r="Q369" s="283"/>
      <c r="R369" s="283"/>
      <c r="S369" s="283"/>
      <c r="T369" s="284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85" t="s">
        <v>165</v>
      </c>
      <c r="AU369" s="285" t="s">
        <v>88</v>
      </c>
      <c r="AV369" s="16" t="s">
        <v>163</v>
      </c>
      <c r="AW369" s="16" t="s">
        <v>34</v>
      </c>
      <c r="AX369" s="16" t="s">
        <v>86</v>
      </c>
      <c r="AY369" s="285" t="s">
        <v>157</v>
      </c>
    </row>
    <row r="370" s="2" customFormat="1" ht="21.75" customHeight="1">
      <c r="A370" s="39"/>
      <c r="B370" s="40"/>
      <c r="C370" s="286" t="s">
        <v>597</v>
      </c>
      <c r="D370" s="286" t="s">
        <v>336</v>
      </c>
      <c r="E370" s="287" t="s">
        <v>598</v>
      </c>
      <c r="F370" s="288" t="s">
        <v>599</v>
      </c>
      <c r="G370" s="289" t="s">
        <v>162</v>
      </c>
      <c r="H370" s="290">
        <v>194.93000000000001</v>
      </c>
      <c r="I370" s="291"/>
      <c r="J370" s="292">
        <f>ROUND(I370*H370,2)</f>
        <v>0</v>
      </c>
      <c r="K370" s="293"/>
      <c r="L370" s="294"/>
      <c r="M370" s="295" t="s">
        <v>1</v>
      </c>
      <c r="N370" s="296" t="s">
        <v>44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212</v>
      </c>
      <c r="AT370" s="240" t="s">
        <v>336</v>
      </c>
      <c r="AU370" s="240" t="s">
        <v>88</v>
      </c>
      <c r="AY370" s="18" t="s">
        <v>157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86</v>
      </c>
      <c r="BK370" s="241">
        <f>ROUND(I370*H370,2)</f>
        <v>0</v>
      </c>
      <c r="BL370" s="18" t="s">
        <v>163</v>
      </c>
      <c r="BM370" s="240" t="s">
        <v>600</v>
      </c>
    </row>
    <row r="371" s="15" customFormat="1">
      <c r="A371" s="15"/>
      <c r="B371" s="264"/>
      <c r="C371" s="265"/>
      <c r="D371" s="244" t="s">
        <v>165</v>
      </c>
      <c r="E371" s="266" t="s">
        <v>1</v>
      </c>
      <c r="F371" s="267" t="s">
        <v>601</v>
      </c>
      <c r="G371" s="265"/>
      <c r="H371" s="268">
        <v>194.93000000000001</v>
      </c>
      <c r="I371" s="269"/>
      <c r="J371" s="265"/>
      <c r="K371" s="265"/>
      <c r="L371" s="270"/>
      <c r="M371" s="271"/>
      <c r="N371" s="272"/>
      <c r="O371" s="272"/>
      <c r="P371" s="272"/>
      <c r="Q371" s="272"/>
      <c r="R371" s="272"/>
      <c r="S371" s="272"/>
      <c r="T371" s="27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4" t="s">
        <v>165</v>
      </c>
      <c r="AU371" s="274" t="s">
        <v>88</v>
      </c>
      <c r="AV371" s="15" t="s">
        <v>88</v>
      </c>
      <c r="AW371" s="15" t="s">
        <v>34</v>
      </c>
      <c r="AX371" s="15" t="s">
        <v>79</v>
      </c>
      <c r="AY371" s="274" t="s">
        <v>157</v>
      </c>
    </row>
    <row r="372" s="16" customFormat="1">
      <c r="A372" s="16"/>
      <c r="B372" s="275"/>
      <c r="C372" s="276"/>
      <c r="D372" s="244" t="s">
        <v>165</v>
      </c>
      <c r="E372" s="277" t="s">
        <v>1</v>
      </c>
      <c r="F372" s="278" t="s">
        <v>181</v>
      </c>
      <c r="G372" s="276"/>
      <c r="H372" s="279">
        <v>194.93000000000001</v>
      </c>
      <c r="I372" s="280"/>
      <c r="J372" s="276"/>
      <c r="K372" s="276"/>
      <c r="L372" s="281"/>
      <c r="M372" s="282"/>
      <c r="N372" s="283"/>
      <c r="O372" s="283"/>
      <c r="P372" s="283"/>
      <c r="Q372" s="283"/>
      <c r="R372" s="283"/>
      <c r="S372" s="283"/>
      <c r="T372" s="284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85" t="s">
        <v>165</v>
      </c>
      <c r="AU372" s="285" t="s">
        <v>88</v>
      </c>
      <c r="AV372" s="16" t="s">
        <v>163</v>
      </c>
      <c r="AW372" s="16" t="s">
        <v>34</v>
      </c>
      <c r="AX372" s="16" t="s">
        <v>86</v>
      </c>
      <c r="AY372" s="285" t="s">
        <v>157</v>
      </c>
    </row>
    <row r="373" s="2" customFormat="1" ht="24.15" customHeight="1">
      <c r="A373" s="39"/>
      <c r="B373" s="40"/>
      <c r="C373" s="286" t="s">
        <v>602</v>
      </c>
      <c r="D373" s="286" t="s">
        <v>336</v>
      </c>
      <c r="E373" s="287" t="s">
        <v>603</v>
      </c>
      <c r="F373" s="288" t="s">
        <v>604</v>
      </c>
      <c r="G373" s="289" t="s">
        <v>162</v>
      </c>
      <c r="H373" s="290">
        <v>22.66</v>
      </c>
      <c r="I373" s="291"/>
      <c r="J373" s="292">
        <f>ROUND(I373*H373,2)</f>
        <v>0</v>
      </c>
      <c r="K373" s="293"/>
      <c r="L373" s="294"/>
      <c r="M373" s="295" t="s">
        <v>1</v>
      </c>
      <c r="N373" s="296" t="s">
        <v>44</v>
      </c>
      <c r="O373" s="92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212</v>
      </c>
      <c r="AT373" s="240" t="s">
        <v>336</v>
      </c>
      <c r="AU373" s="240" t="s">
        <v>88</v>
      </c>
      <c r="AY373" s="18" t="s">
        <v>157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86</v>
      </c>
      <c r="BK373" s="241">
        <f>ROUND(I373*H373,2)</f>
        <v>0</v>
      </c>
      <c r="BL373" s="18" t="s">
        <v>163</v>
      </c>
      <c r="BM373" s="240" t="s">
        <v>605</v>
      </c>
    </row>
    <row r="374" s="13" customFormat="1">
      <c r="A374" s="13"/>
      <c r="B374" s="242"/>
      <c r="C374" s="243"/>
      <c r="D374" s="244" t="s">
        <v>165</v>
      </c>
      <c r="E374" s="245" t="s">
        <v>1</v>
      </c>
      <c r="F374" s="246" t="s">
        <v>606</v>
      </c>
      <c r="G374" s="243"/>
      <c r="H374" s="245" t="s">
        <v>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2" t="s">
        <v>165</v>
      </c>
      <c r="AU374" s="252" t="s">
        <v>88</v>
      </c>
      <c r="AV374" s="13" t="s">
        <v>86</v>
      </c>
      <c r="AW374" s="13" t="s">
        <v>34</v>
      </c>
      <c r="AX374" s="13" t="s">
        <v>79</v>
      </c>
      <c r="AY374" s="252" t="s">
        <v>157</v>
      </c>
    </row>
    <row r="375" s="15" customFormat="1">
      <c r="A375" s="15"/>
      <c r="B375" s="264"/>
      <c r="C375" s="265"/>
      <c r="D375" s="244" t="s">
        <v>165</v>
      </c>
      <c r="E375" s="266" t="s">
        <v>1</v>
      </c>
      <c r="F375" s="267" t="s">
        <v>607</v>
      </c>
      <c r="G375" s="265"/>
      <c r="H375" s="268">
        <v>22.66</v>
      </c>
      <c r="I375" s="269"/>
      <c r="J375" s="265"/>
      <c r="K375" s="265"/>
      <c r="L375" s="270"/>
      <c r="M375" s="271"/>
      <c r="N375" s="272"/>
      <c r="O375" s="272"/>
      <c r="P375" s="272"/>
      <c r="Q375" s="272"/>
      <c r="R375" s="272"/>
      <c r="S375" s="272"/>
      <c r="T375" s="27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4" t="s">
        <v>165</v>
      </c>
      <c r="AU375" s="274" t="s">
        <v>88</v>
      </c>
      <c r="AV375" s="15" t="s">
        <v>88</v>
      </c>
      <c r="AW375" s="15" t="s">
        <v>34</v>
      </c>
      <c r="AX375" s="15" t="s">
        <v>79</v>
      </c>
      <c r="AY375" s="274" t="s">
        <v>157</v>
      </c>
    </row>
    <row r="376" s="16" customFormat="1">
      <c r="A376" s="16"/>
      <c r="B376" s="275"/>
      <c r="C376" s="276"/>
      <c r="D376" s="244" t="s">
        <v>165</v>
      </c>
      <c r="E376" s="277" t="s">
        <v>1</v>
      </c>
      <c r="F376" s="278" t="s">
        <v>181</v>
      </c>
      <c r="G376" s="276"/>
      <c r="H376" s="279">
        <v>22.66</v>
      </c>
      <c r="I376" s="280"/>
      <c r="J376" s="276"/>
      <c r="K376" s="276"/>
      <c r="L376" s="281"/>
      <c r="M376" s="282"/>
      <c r="N376" s="283"/>
      <c r="O376" s="283"/>
      <c r="P376" s="283"/>
      <c r="Q376" s="283"/>
      <c r="R376" s="283"/>
      <c r="S376" s="283"/>
      <c r="T376" s="284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85" t="s">
        <v>165</v>
      </c>
      <c r="AU376" s="285" t="s">
        <v>88</v>
      </c>
      <c r="AV376" s="16" t="s">
        <v>163</v>
      </c>
      <c r="AW376" s="16" t="s">
        <v>34</v>
      </c>
      <c r="AX376" s="16" t="s">
        <v>86</v>
      </c>
      <c r="AY376" s="285" t="s">
        <v>157</v>
      </c>
    </row>
    <row r="377" s="2" customFormat="1" ht="33" customHeight="1">
      <c r="A377" s="39"/>
      <c r="B377" s="40"/>
      <c r="C377" s="228" t="s">
        <v>608</v>
      </c>
      <c r="D377" s="228" t="s">
        <v>159</v>
      </c>
      <c r="E377" s="229" t="s">
        <v>609</v>
      </c>
      <c r="F377" s="230" t="s">
        <v>610</v>
      </c>
      <c r="G377" s="231" t="s">
        <v>162</v>
      </c>
      <c r="H377" s="232">
        <v>203</v>
      </c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44</v>
      </c>
      <c r="O377" s="92"/>
      <c r="P377" s="238">
        <f>O377*H377</f>
        <v>0</v>
      </c>
      <c r="Q377" s="238">
        <v>0.11162</v>
      </c>
      <c r="R377" s="238">
        <f>Q377*H377</f>
        <v>22.658860000000001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163</v>
      </c>
      <c r="AT377" s="240" t="s">
        <v>159</v>
      </c>
      <c r="AU377" s="240" t="s">
        <v>88</v>
      </c>
      <c r="AY377" s="18" t="s">
        <v>157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86</v>
      </c>
      <c r="BK377" s="241">
        <f>ROUND(I377*H377,2)</f>
        <v>0</v>
      </c>
      <c r="BL377" s="18" t="s">
        <v>163</v>
      </c>
      <c r="BM377" s="240" t="s">
        <v>611</v>
      </c>
    </row>
    <row r="378" s="13" customFormat="1">
      <c r="A378" s="13"/>
      <c r="B378" s="242"/>
      <c r="C378" s="243"/>
      <c r="D378" s="244" t="s">
        <v>165</v>
      </c>
      <c r="E378" s="245" t="s">
        <v>1</v>
      </c>
      <c r="F378" s="246" t="s">
        <v>589</v>
      </c>
      <c r="G378" s="243"/>
      <c r="H378" s="245" t="s">
        <v>1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165</v>
      </c>
      <c r="AU378" s="252" t="s">
        <v>88</v>
      </c>
      <c r="AV378" s="13" t="s">
        <v>86</v>
      </c>
      <c r="AW378" s="13" t="s">
        <v>34</v>
      </c>
      <c r="AX378" s="13" t="s">
        <v>79</v>
      </c>
      <c r="AY378" s="252" t="s">
        <v>157</v>
      </c>
    </row>
    <row r="379" s="15" customFormat="1">
      <c r="A379" s="15"/>
      <c r="B379" s="264"/>
      <c r="C379" s="265"/>
      <c r="D379" s="244" t="s">
        <v>165</v>
      </c>
      <c r="E379" s="266" t="s">
        <v>1</v>
      </c>
      <c r="F379" s="267" t="s">
        <v>612</v>
      </c>
      <c r="G379" s="265"/>
      <c r="H379" s="268">
        <v>39</v>
      </c>
      <c r="I379" s="269"/>
      <c r="J379" s="265"/>
      <c r="K379" s="265"/>
      <c r="L379" s="270"/>
      <c r="M379" s="271"/>
      <c r="N379" s="272"/>
      <c r="O379" s="272"/>
      <c r="P379" s="272"/>
      <c r="Q379" s="272"/>
      <c r="R379" s="272"/>
      <c r="S379" s="272"/>
      <c r="T379" s="27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4" t="s">
        <v>165</v>
      </c>
      <c r="AU379" s="274" t="s">
        <v>88</v>
      </c>
      <c r="AV379" s="15" t="s">
        <v>88</v>
      </c>
      <c r="AW379" s="15" t="s">
        <v>34</v>
      </c>
      <c r="AX379" s="15" t="s">
        <v>79</v>
      </c>
      <c r="AY379" s="274" t="s">
        <v>157</v>
      </c>
    </row>
    <row r="380" s="15" customFormat="1">
      <c r="A380" s="15"/>
      <c r="B380" s="264"/>
      <c r="C380" s="265"/>
      <c r="D380" s="244" t="s">
        <v>165</v>
      </c>
      <c r="E380" s="266" t="s">
        <v>1</v>
      </c>
      <c r="F380" s="267" t="s">
        <v>613</v>
      </c>
      <c r="G380" s="265"/>
      <c r="H380" s="268">
        <v>4</v>
      </c>
      <c r="I380" s="269"/>
      <c r="J380" s="265"/>
      <c r="K380" s="265"/>
      <c r="L380" s="270"/>
      <c r="M380" s="271"/>
      <c r="N380" s="272"/>
      <c r="O380" s="272"/>
      <c r="P380" s="272"/>
      <c r="Q380" s="272"/>
      <c r="R380" s="272"/>
      <c r="S380" s="272"/>
      <c r="T380" s="27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4" t="s">
        <v>165</v>
      </c>
      <c r="AU380" s="274" t="s">
        <v>88</v>
      </c>
      <c r="AV380" s="15" t="s">
        <v>88</v>
      </c>
      <c r="AW380" s="15" t="s">
        <v>34</v>
      </c>
      <c r="AX380" s="15" t="s">
        <v>79</v>
      </c>
      <c r="AY380" s="274" t="s">
        <v>157</v>
      </c>
    </row>
    <row r="381" s="14" customFormat="1">
      <c r="A381" s="14"/>
      <c r="B381" s="253"/>
      <c r="C381" s="254"/>
      <c r="D381" s="244" t="s">
        <v>165</v>
      </c>
      <c r="E381" s="255" t="s">
        <v>1</v>
      </c>
      <c r="F381" s="256" t="s">
        <v>614</v>
      </c>
      <c r="G381" s="254"/>
      <c r="H381" s="257">
        <v>43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165</v>
      </c>
      <c r="AU381" s="263" t="s">
        <v>88</v>
      </c>
      <c r="AV381" s="14" t="s">
        <v>176</v>
      </c>
      <c r="AW381" s="14" t="s">
        <v>34</v>
      </c>
      <c r="AX381" s="14" t="s">
        <v>79</v>
      </c>
      <c r="AY381" s="263" t="s">
        <v>157</v>
      </c>
    </row>
    <row r="382" s="15" customFormat="1">
      <c r="A382" s="15"/>
      <c r="B382" s="264"/>
      <c r="C382" s="265"/>
      <c r="D382" s="244" t="s">
        <v>165</v>
      </c>
      <c r="E382" s="266" t="s">
        <v>1</v>
      </c>
      <c r="F382" s="267" t="s">
        <v>615</v>
      </c>
      <c r="G382" s="265"/>
      <c r="H382" s="268">
        <v>155</v>
      </c>
      <c r="I382" s="269"/>
      <c r="J382" s="265"/>
      <c r="K382" s="265"/>
      <c r="L382" s="270"/>
      <c r="M382" s="271"/>
      <c r="N382" s="272"/>
      <c r="O382" s="272"/>
      <c r="P382" s="272"/>
      <c r="Q382" s="272"/>
      <c r="R382" s="272"/>
      <c r="S382" s="272"/>
      <c r="T382" s="27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4" t="s">
        <v>165</v>
      </c>
      <c r="AU382" s="274" t="s">
        <v>88</v>
      </c>
      <c r="AV382" s="15" t="s">
        <v>88</v>
      </c>
      <c r="AW382" s="15" t="s">
        <v>34</v>
      </c>
      <c r="AX382" s="15" t="s">
        <v>79</v>
      </c>
      <c r="AY382" s="274" t="s">
        <v>157</v>
      </c>
    </row>
    <row r="383" s="15" customFormat="1">
      <c r="A383" s="15"/>
      <c r="B383" s="264"/>
      <c r="C383" s="265"/>
      <c r="D383" s="244" t="s">
        <v>165</v>
      </c>
      <c r="E383" s="266" t="s">
        <v>1</v>
      </c>
      <c r="F383" s="267" t="s">
        <v>616</v>
      </c>
      <c r="G383" s="265"/>
      <c r="H383" s="268">
        <v>5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4" t="s">
        <v>165</v>
      </c>
      <c r="AU383" s="274" t="s">
        <v>88</v>
      </c>
      <c r="AV383" s="15" t="s">
        <v>88</v>
      </c>
      <c r="AW383" s="15" t="s">
        <v>34</v>
      </c>
      <c r="AX383" s="15" t="s">
        <v>79</v>
      </c>
      <c r="AY383" s="274" t="s">
        <v>157</v>
      </c>
    </row>
    <row r="384" s="14" customFormat="1">
      <c r="A384" s="14"/>
      <c r="B384" s="253"/>
      <c r="C384" s="254"/>
      <c r="D384" s="244" t="s">
        <v>165</v>
      </c>
      <c r="E384" s="255" t="s">
        <v>1</v>
      </c>
      <c r="F384" s="256" t="s">
        <v>617</v>
      </c>
      <c r="G384" s="254"/>
      <c r="H384" s="257">
        <v>160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3" t="s">
        <v>165</v>
      </c>
      <c r="AU384" s="263" t="s">
        <v>88</v>
      </c>
      <c r="AV384" s="14" t="s">
        <v>176</v>
      </c>
      <c r="AW384" s="14" t="s">
        <v>34</v>
      </c>
      <c r="AX384" s="14" t="s">
        <v>79</v>
      </c>
      <c r="AY384" s="263" t="s">
        <v>157</v>
      </c>
    </row>
    <row r="385" s="16" customFormat="1">
      <c r="A385" s="16"/>
      <c r="B385" s="275"/>
      <c r="C385" s="276"/>
      <c r="D385" s="244" t="s">
        <v>165</v>
      </c>
      <c r="E385" s="277" t="s">
        <v>1</v>
      </c>
      <c r="F385" s="278" t="s">
        <v>181</v>
      </c>
      <c r="G385" s="276"/>
      <c r="H385" s="279">
        <v>203</v>
      </c>
      <c r="I385" s="280"/>
      <c r="J385" s="276"/>
      <c r="K385" s="276"/>
      <c r="L385" s="281"/>
      <c r="M385" s="282"/>
      <c r="N385" s="283"/>
      <c r="O385" s="283"/>
      <c r="P385" s="283"/>
      <c r="Q385" s="283"/>
      <c r="R385" s="283"/>
      <c r="S385" s="283"/>
      <c r="T385" s="284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85" t="s">
        <v>165</v>
      </c>
      <c r="AU385" s="285" t="s">
        <v>88</v>
      </c>
      <c r="AV385" s="16" t="s">
        <v>163</v>
      </c>
      <c r="AW385" s="16" t="s">
        <v>34</v>
      </c>
      <c r="AX385" s="16" t="s">
        <v>86</v>
      </c>
      <c r="AY385" s="285" t="s">
        <v>157</v>
      </c>
    </row>
    <row r="386" s="2" customFormat="1" ht="33" customHeight="1">
      <c r="A386" s="39"/>
      <c r="B386" s="40"/>
      <c r="C386" s="228" t="s">
        <v>618</v>
      </c>
      <c r="D386" s="228" t="s">
        <v>159</v>
      </c>
      <c r="E386" s="229" t="s">
        <v>619</v>
      </c>
      <c r="F386" s="230" t="s">
        <v>620</v>
      </c>
      <c r="G386" s="231" t="s">
        <v>162</v>
      </c>
      <c r="H386" s="232">
        <v>9</v>
      </c>
      <c r="I386" s="233"/>
      <c r="J386" s="234">
        <f>ROUND(I386*H386,2)</f>
        <v>0</v>
      </c>
      <c r="K386" s="235"/>
      <c r="L386" s="45"/>
      <c r="M386" s="236" t="s">
        <v>1</v>
      </c>
      <c r="N386" s="237" t="s">
        <v>44</v>
      </c>
      <c r="O386" s="92"/>
      <c r="P386" s="238">
        <f>O386*H386</f>
        <v>0</v>
      </c>
      <c r="Q386" s="238">
        <v>0</v>
      </c>
      <c r="R386" s="238">
        <f>Q386*H386</f>
        <v>0</v>
      </c>
      <c r="S386" s="238">
        <v>0</v>
      </c>
      <c r="T386" s="23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0" t="s">
        <v>163</v>
      </c>
      <c r="AT386" s="240" t="s">
        <v>159</v>
      </c>
      <c r="AU386" s="240" t="s">
        <v>88</v>
      </c>
      <c r="AY386" s="18" t="s">
        <v>157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86</v>
      </c>
      <c r="BK386" s="241">
        <f>ROUND(I386*H386,2)</f>
        <v>0</v>
      </c>
      <c r="BL386" s="18" t="s">
        <v>163</v>
      </c>
      <c r="BM386" s="240" t="s">
        <v>621</v>
      </c>
    </row>
    <row r="387" s="15" customFormat="1">
      <c r="A387" s="15"/>
      <c r="B387" s="264"/>
      <c r="C387" s="265"/>
      <c r="D387" s="244" t="s">
        <v>165</v>
      </c>
      <c r="E387" s="266" t="s">
        <v>1</v>
      </c>
      <c r="F387" s="267" t="s">
        <v>622</v>
      </c>
      <c r="G387" s="265"/>
      <c r="H387" s="268">
        <v>4</v>
      </c>
      <c r="I387" s="269"/>
      <c r="J387" s="265"/>
      <c r="K387" s="265"/>
      <c r="L387" s="270"/>
      <c r="M387" s="271"/>
      <c r="N387" s="272"/>
      <c r="O387" s="272"/>
      <c r="P387" s="272"/>
      <c r="Q387" s="272"/>
      <c r="R387" s="272"/>
      <c r="S387" s="272"/>
      <c r="T387" s="27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4" t="s">
        <v>165</v>
      </c>
      <c r="AU387" s="274" t="s">
        <v>88</v>
      </c>
      <c r="AV387" s="15" t="s">
        <v>88</v>
      </c>
      <c r="AW387" s="15" t="s">
        <v>34</v>
      </c>
      <c r="AX387" s="15" t="s">
        <v>79</v>
      </c>
      <c r="AY387" s="274" t="s">
        <v>157</v>
      </c>
    </row>
    <row r="388" s="15" customFormat="1">
      <c r="A388" s="15"/>
      <c r="B388" s="264"/>
      <c r="C388" s="265"/>
      <c r="D388" s="244" t="s">
        <v>165</v>
      </c>
      <c r="E388" s="266" t="s">
        <v>1</v>
      </c>
      <c r="F388" s="267" t="s">
        <v>616</v>
      </c>
      <c r="G388" s="265"/>
      <c r="H388" s="268">
        <v>5</v>
      </c>
      <c r="I388" s="269"/>
      <c r="J388" s="265"/>
      <c r="K388" s="265"/>
      <c r="L388" s="270"/>
      <c r="M388" s="271"/>
      <c r="N388" s="272"/>
      <c r="O388" s="272"/>
      <c r="P388" s="272"/>
      <c r="Q388" s="272"/>
      <c r="R388" s="272"/>
      <c r="S388" s="272"/>
      <c r="T388" s="27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4" t="s">
        <v>165</v>
      </c>
      <c r="AU388" s="274" t="s">
        <v>88</v>
      </c>
      <c r="AV388" s="15" t="s">
        <v>88</v>
      </c>
      <c r="AW388" s="15" t="s">
        <v>34</v>
      </c>
      <c r="AX388" s="15" t="s">
        <v>79</v>
      </c>
      <c r="AY388" s="274" t="s">
        <v>157</v>
      </c>
    </row>
    <row r="389" s="16" customFormat="1">
      <c r="A389" s="16"/>
      <c r="B389" s="275"/>
      <c r="C389" s="276"/>
      <c r="D389" s="244" t="s">
        <v>165</v>
      </c>
      <c r="E389" s="277" t="s">
        <v>1</v>
      </c>
      <c r="F389" s="278" t="s">
        <v>181</v>
      </c>
      <c r="G389" s="276"/>
      <c r="H389" s="279">
        <v>9</v>
      </c>
      <c r="I389" s="280"/>
      <c r="J389" s="276"/>
      <c r="K389" s="276"/>
      <c r="L389" s="281"/>
      <c r="M389" s="282"/>
      <c r="N389" s="283"/>
      <c r="O389" s="283"/>
      <c r="P389" s="283"/>
      <c r="Q389" s="283"/>
      <c r="R389" s="283"/>
      <c r="S389" s="283"/>
      <c r="T389" s="284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5" t="s">
        <v>165</v>
      </c>
      <c r="AU389" s="285" t="s">
        <v>88</v>
      </c>
      <c r="AV389" s="16" t="s">
        <v>163</v>
      </c>
      <c r="AW389" s="16" t="s">
        <v>34</v>
      </c>
      <c r="AX389" s="16" t="s">
        <v>86</v>
      </c>
      <c r="AY389" s="285" t="s">
        <v>157</v>
      </c>
    </row>
    <row r="390" s="2" customFormat="1" ht="21.75" customHeight="1">
      <c r="A390" s="39"/>
      <c r="B390" s="40"/>
      <c r="C390" s="286" t="s">
        <v>623</v>
      </c>
      <c r="D390" s="286" t="s">
        <v>336</v>
      </c>
      <c r="E390" s="287" t="s">
        <v>624</v>
      </c>
      <c r="F390" s="288" t="s">
        <v>625</v>
      </c>
      <c r="G390" s="289" t="s">
        <v>162</v>
      </c>
      <c r="H390" s="290">
        <v>45.32</v>
      </c>
      <c r="I390" s="291"/>
      <c r="J390" s="292">
        <f>ROUND(I390*H390,2)</f>
        <v>0</v>
      </c>
      <c r="K390" s="293"/>
      <c r="L390" s="294"/>
      <c r="M390" s="295" t="s">
        <v>1</v>
      </c>
      <c r="N390" s="296" t="s">
        <v>44</v>
      </c>
      <c r="O390" s="92"/>
      <c r="P390" s="238">
        <f>O390*H390</f>
        <v>0</v>
      </c>
      <c r="Q390" s="238">
        <v>0</v>
      </c>
      <c r="R390" s="238">
        <f>Q390*H390</f>
        <v>0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212</v>
      </c>
      <c r="AT390" s="240" t="s">
        <v>336</v>
      </c>
      <c r="AU390" s="240" t="s">
        <v>88</v>
      </c>
      <c r="AY390" s="18" t="s">
        <v>157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86</v>
      </c>
      <c r="BK390" s="241">
        <f>ROUND(I390*H390,2)</f>
        <v>0</v>
      </c>
      <c r="BL390" s="18" t="s">
        <v>163</v>
      </c>
      <c r="BM390" s="240" t="s">
        <v>626</v>
      </c>
    </row>
    <row r="391" s="15" customFormat="1">
      <c r="A391" s="15"/>
      <c r="B391" s="264"/>
      <c r="C391" s="265"/>
      <c r="D391" s="244" t="s">
        <v>165</v>
      </c>
      <c r="E391" s="266" t="s">
        <v>1</v>
      </c>
      <c r="F391" s="267" t="s">
        <v>627</v>
      </c>
      <c r="G391" s="265"/>
      <c r="H391" s="268">
        <v>40.170000000000002</v>
      </c>
      <c r="I391" s="269"/>
      <c r="J391" s="265"/>
      <c r="K391" s="265"/>
      <c r="L391" s="270"/>
      <c r="M391" s="271"/>
      <c r="N391" s="272"/>
      <c r="O391" s="272"/>
      <c r="P391" s="272"/>
      <c r="Q391" s="272"/>
      <c r="R391" s="272"/>
      <c r="S391" s="272"/>
      <c r="T391" s="27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4" t="s">
        <v>165</v>
      </c>
      <c r="AU391" s="274" t="s">
        <v>88</v>
      </c>
      <c r="AV391" s="15" t="s">
        <v>88</v>
      </c>
      <c r="AW391" s="15" t="s">
        <v>34</v>
      </c>
      <c r="AX391" s="15" t="s">
        <v>79</v>
      </c>
      <c r="AY391" s="274" t="s">
        <v>157</v>
      </c>
    </row>
    <row r="392" s="15" customFormat="1">
      <c r="A392" s="15"/>
      <c r="B392" s="264"/>
      <c r="C392" s="265"/>
      <c r="D392" s="244" t="s">
        <v>165</v>
      </c>
      <c r="E392" s="266" t="s">
        <v>1</v>
      </c>
      <c r="F392" s="267" t="s">
        <v>628</v>
      </c>
      <c r="G392" s="265"/>
      <c r="H392" s="268">
        <v>5.1500000000000004</v>
      </c>
      <c r="I392" s="269"/>
      <c r="J392" s="265"/>
      <c r="K392" s="265"/>
      <c r="L392" s="270"/>
      <c r="M392" s="271"/>
      <c r="N392" s="272"/>
      <c r="O392" s="272"/>
      <c r="P392" s="272"/>
      <c r="Q392" s="272"/>
      <c r="R392" s="272"/>
      <c r="S392" s="272"/>
      <c r="T392" s="27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4" t="s">
        <v>165</v>
      </c>
      <c r="AU392" s="274" t="s">
        <v>88</v>
      </c>
      <c r="AV392" s="15" t="s">
        <v>88</v>
      </c>
      <c r="AW392" s="15" t="s">
        <v>34</v>
      </c>
      <c r="AX392" s="15" t="s">
        <v>79</v>
      </c>
      <c r="AY392" s="274" t="s">
        <v>157</v>
      </c>
    </row>
    <row r="393" s="16" customFormat="1">
      <c r="A393" s="16"/>
      <c r="B393" s="275"/>
      <c r="C393" s="276"/>
      <c r="D393" s="244" t="s">
        <v>165</v>
      </c>
      <c r="E393" s="277" t="s">
        <v>1</v>
      </c>
      <c r="F393" s="278" t="s">
        <v>181</v>
      </c>
      <c r="G393" s="276"/>
      <c r="H393" s="279">
        <v>45.32</v>
      </c>
      <c r="I393" s="280"/>
      <c r="J393" s="276"/>
      <c r="K393" s="276"/>
      <c r="L393" s="281"/>
      <c r="M393" s="282"/>
      <c r="N393" s="283"/>
      <c r="O393" s="283"/>
      <c r="P393" s="283"/>
      <c r="Q393" s="283"/>
      <c r="R393" s="283"/>
      <c r="S393" s="283"/>
      <c r="T393" s="284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85" t="s">
        <v>165</v>
      </c>
      <c r="AU393" s="285" t="s">
        <v>88</v>
      </c>
      <c r="AV393" s="16" t="s">
        <v>163</v>
      </c>
      <c r="AW393" s="16" t="s">
        <v>34</v>
      </c>
      <c r="AX393" s="16" t="s">
        <v>86</v>
      </c>
      <c r="AY393" s="285" t="s">
        <v>157</v>
      </c>
    </row>
    <row r="394" s="2" customFormat="1" ht="24.15" customHeight="1">
      <c r="A394" s="39"/>
      <c r="B394" s="40"/>
      <c r="C394" s="286" t="s">
        <v>629</v>
      </c>
      <c r="D394" s="286" t="s">
        <v>336</v>
      </c>
      <c r="E394" s="287" t="s">
        <v>630</v>
      </c>
      <c r="F394" s="288" t="s">
        <v>631</v>
      </c>
      <c r="G394" s="289" t="s">
        <v>162</v>
      </c>
      <c r="H394" s="290">
        <v>4.1200000000000001</v>
      </c>
      <c r="I394" s="291"/>
      <c r="J394" s="292">
        <f>ROUND(I394*H394,2)</f>
        <v>0</v>
      </c>
      <c r="K394" s="293"/>
      <c r="L394" s="294"/>
      <c r="M394" s="295" t="s">
        <v>1</v>
      </c>
      <c r="N394" s="296" t="s">
        <v>44</v>
      </c>
      <c r="O394" s="92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212</v>
      </c>
      <c r="AT394" s="240" t="s">
        <v>336</v>
      </c>
      <c r="AU394" s="240" t="s">
        <v>88</v>
      </c>
      <c r="AY394" s="18" t="s">
        <v>157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86</v>
      </c>
      <c r="BK394" s="241">
        <f>ROUND(I394*H394,2)</f>
        <v>0</v>
      </c>
      <c r="BL394" s="18" t="s">
        <v>163</v>
      </c>
      <c r="BM394" s="240" t="s">
        <v>632</v>
      </c>
    </row>
    <row r="395" s="13" customFormat="1">
      <c r="A395" s="13"/>
      <c r="B395" s="242"/>
      <c r="C395" s="243"/>
      <c r="D395" s="244" t="s">
        <v>165</v>
      </c>
      <c r="E395" s="245" t="s">
        <v>1</v>
      </c>
      <c r="F395" s="246" t="s">
        <v>633</v>
      </c>
      <c r="G395" s="243"/>
      <c r="H395" s="245" t="s">
        <v>1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2" t="s">
        <v>165</v>
      </c>
      <c r="AU395" s="252" t="s">
        <v>88</v>
      </c>
      <c r="AV395" s="13" t="s">
        <v>86</v>
      </c>
      <c r="AW395" s="13" t="s">
        <v>34</v>
      </c>
      <c r="AX395" s="13" t="s">
        <v>79</v>
      </c>
      <c r="AY395" s="252" t="s">
        <v>157</v>
      </c>
    </row>
    <row r="396" s="15" customFormat="1">
      <c r="A396" s="15"/>
      <c r="B396" s="264"/>
      <c r="C396" s="265"/>
      <c r="D396" s="244" t="s">
        <v>165</v>
      </c>
      <c r="E396" s="266" t="s">
        <v>1</v>
      </c>
      <c r="F396" s="267" t="s">
        <v>634</v>
      </c>
      <c r="G396" s="265"/>
      <c r="H396" s="268">
        <v>4.1200000000000001</v>
      </c>
      <c r="I396" s="269"/>
      <c r="J396" s="265"/>
      <c r="K396" s="265"/>
      <c r="L396" s="270"/>
      <c r="M396" s="271"/>
      <c r="N396" s="272"/>
      <c r="O396" s="272"/>
      <c r="P396" s="272"/>
      <c r="Q396" s="272"/>
      <c r="R396" s="272"/>
      <c r="S396" s="272"/>
      <c r="T396" s="27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4" t="s">
        <v>165</v>
      </c>
      <c r="AU396" s="274" t="s">
        <v>88</v>
      </c>
      <c r="AV396" s="15" t="s">
        <v>88</v>
      </c>
      <c r="AW396" s="15" t="s">
        <v>34</v>
      </c>
      <c r="AX396" s="15" t="s">
        <v>79</v>
      </c>
      <c r="AY396" s="274" t="s">
        <v>157</v>
      </c>
    </row>
    <row r="397" s="16" customFormat="1">
      <c r="A397" s="16"/>
      <c r="B397" s="275"/>
      <c r="C397" s="276"/>
      <c r="D397" s="244" t="s">
        <v>165</v>
      </c>
      <c r="E397" s="277" t="s">
        <v>1</v>
      </c>
      <c r="F397" s="278" t="s">
        <v>181</v>
      </c>
      <c r="G397" s="276"/>
      <c r="H397" s="279">
        <v>4.1200000000000001</v>
      </c>
      <c r="I397" s="280"/>
      <c r="J397" s="276"/>
      <c r="K397" s="276"/>
      <c r="L397" s="281"/>
      <c r="M397" s="282"/>
      <c r="N397" s="283"/>
      <c r="O397" s="283"/>
      <c r="P397" s="283"/>
      <c r="Q397" s="283"/>
      <c r="R397" s="283"/>
      <c r="S397" s="283"/>
      <c r="T397" s="284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85" t="s">
        <v>165</v>
      </c>
      <c r="AU397" s="285" t="s">
        <v>88</v>
      </c>
      <c r="AV397" s="16" t="s">
        <v>163</v>
      </c>
      <c r="AW397" s="16" t="s">
        <v>34</v>
      </c>
      <c r="AX397" s="16" t="s">
        <v>86</v>
      </c>
      <c r="AY397" s="285" t="s">
        <v>157</v>
      </c>
    </row>
    <row r="398" s="2" customFormat="1" ht="21.75" customHeight="1">
      <c r="A398" s="39"/>
      <c r="B398" s="40"/>
      <c r="C398" s="286" t="s">
        <v>635</v>
      </c>
      <c r="D398" s="286" t="s">
        <v>336</v>
      </c>
      <c r="E398" s="287" t="s">
        <v>636</v>
      </c>
      <c r="F398" s="288" t="s">
        <v>637</v>
      </c>
      <c r="G398" s="289" t="s">
        <v>162</v>
      </c>
      <c r="H398" s="290">
        <v>158.09999999999999</v>
      </c>
      <c r="I398" s="291"/>
      <c r="J398" s="292">
        <f>ROUND(I398*H398,2)</f>
        <v>0</v>
      </c>
      <c r="K398" s="293"/>
      <c r="L398" s="294"/>
      <c r="M398" s="295" t="s">
        <v>1</v>
      </c>
      <c r="N398" s="296" t="s">
        <v>44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212</v>
      </c>
      <c r="AT398" s="240" t="s">
        <v>336</v>
      </c>
      <c r="AU398" s="240" t="s">
        <v>88</v>
      </c>
      <c r="AY398" s="18" t="s">
        <v>157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86</v>
      </c>
      <c r="BK398" s="241">
        <f>ROUND(I398*H398,2)</f>
        <v>0</v>
      </c>
      <c r="BL398" s="18" t="s">
        <v>163</v>
      </c>
      <c r="BM398" s="240" t="s">
        <v>638</v>
      </c>
    </row>
    <row r="399" s="15" customFormat="1">
      <c r="A399" s="15"/>
      <c r="B399" s="264"/>
      <c r="C399" s="265"/>
      <c r="D399" s="244" t="s">
        <v>165</v>
      </c>
      <c r="E399" s="266" t="s">
        <v>1</v>
      </c>
      <c r="F399" s="267" t="s">
        <v>639</v>
      </c>
      <c r="G399" s="265"/>
      <c r="H399" s="268">
        <v>158.09999999999999</v>
      </c>
      <c r="I399" s="269"/>
      <c r="J399" s="265"/>
      <c r="K399" s="265"/>
      <c r="L399" s="270"/>
      <c r="M399" s="271"/>
      <c r="N399" s="272"/>
      <c r="O399" s="272"/>
      <c r="P399" s="272"/>
      <c r="Q399" s="272"/>
      <c r="R399" s="272"/>
      <c r="S399" s="272"/>
      <c r="T399" s="27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4" t="s">
        <v>165</v>
      </c>
      <c r="AU399" s="274" t="s">
        <v>88</v>
      </c>
      <c r="AV399" s="15" t="s">
        <v>88</v>
      </c>
      <c r="AW399" s="15" t="s">
        <v>34</v>
      </c>
      <c r="AX399" s="15" t="s">
        <v>79</v>
      </c>
      <c r="AY399" s="274" t="s">
        <v>157</v>
      </c>
    </row>
    <row r="400" s="16" customFormat="1">
      <c r="A400" s="16"/>
      <c r="B400" s="275"/>
      <c r="C400" s="276"/>
      <c r="D400" s="244" t="s">
        <v>165</v>
      </c>
      <c r="E400" s="277" t="s">
        <v>1</v>
      </c>
      <c r="F400" s="278" t="s">
        <v>181</v>
      </c>
      <c r="G400" s="276"/>
      <c r="H400" s="279">
        <v>158.09999999999999</v>
      </c>
      <c r="I400" s="280"/>
      <c r="J400" s="276"/>
      <c r="K400" s="276"/>
      <c r="L400" s="281"/>
      <c r="M400" s="282"/>
      <c r="N400" s="283"/>
      <c r="O400" s="283"/>
      <c r="P400" s="283"/>
      <c r="Q400" s="283"/>
      <c r="R400" s="283"/>
      <c r="S400" s="283"/>
      <c r="T400" s="284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85" t="s">
        <v>165</v>
      </c>
      <c r="AU400" s="285" t="s">
        <v>88</v>
      </c>
      <c r="AV400" s="16" t="s">
        <v>163</v>
      </c>
      <c r="AW400" s="16" t="s">
        <v>34</v>
      </c>
      <c r="AX400" s="16" t="s">
        <v>86</v>
      </c>
      <c r="AY400" s="285" t="s">
        <v>157</v>
      </c>
    </row>
    <row r="401" s="12" customFormat="1" ht="22.8" customHeight="1">
      <c r="A401" s="12"/>
      <c r="B401" s="212"/>
      <c r="C401" s="213"/>
      <c r="D401" s="214" t="s">
        <v>78</v>
      </c>
      <c r="E401" s="226" t="s">
        <v>212</v>
      </c>
      <c r="F401" s="226" t="s">
        <v>640</v>
      </c>
      <c r="G401" s="213"/>
      <c r="H401" s="213"/>
      <c r="I401" s="216"/>
      <c r="J401" s="227">
        <f>BK401</f>
        <v>0</v>
      </c>
      <c r="K401" s="213"/>
      <c r="L401" s="218"/>
      <c r="M401" s="219"/>
      <c r="N401" s="220"/>
      <c r="O401" s="220"/>
      <c r="P401" s="221">
        <f>SUM(P402:P447)</f>
        <v>0</v>
      </c>
      <c r="Q401" s="220"/>
      <c r="R401" s="221">
        <f>SUM(R402:R447)</f>
        <v>0.74276690000000001</v>
      </c>
      <c r="S401" s="220"/>
      <c r="T401" s="222">
        <f>SUM(T402:T447)</f>
        <v>1.45488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3" t="s">
        <v>86</v>
      </c>
      <c r="AT401" s="224" t="s">
        <v>78</v>
      </c>
      <c r="AU401" s="224" t="s">
        <v>86</v>
      </c>
      <c r="AY401" s="223" t="s">
        <v>157</v>
      </c>
      <c r="BK401" s="225">
        <f>SUM(BK402:BK447)</f>
        <v>0</v>
      </c>
    </row>
    <row r="402" s="2" customFormat="1" ht="62.7" customHeight="1">
      <c r="A402" s="39"/>
      <c r="B402" s="40"/>
      <c r="C402" s="228" t="s">
        <v>641</v>
      </c>
      <c r="D402" s="228" t="s">
        <v>159</v>
      </c>
      <c r="E402" s="229" t="s">
        <v>642</v>
      </c>
      <c r="F402" s="230" t="s">
        <v>643</v>
      </c>
      <c r="G402" s="231" t="s">
        <v>372</v>
      </c>
      <c r="H402" s="232">
        <v>2</v>
      </c>
      <c r="I402" s="233"/>
      <c r="J402" s="234">
        <f>ROUND(I402*H402,2)</f>
        <v>0</v>
      </c>
      <c r="K402" s="235"/>
      <c r="L402" s="45"/>
      <c r="M402" s="236" t="s">
        <v>1</v>
      </c>
      <c r="N402" s="237" t="s">
        <v>44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163</v>
      </c>
      <c r="AT402" s="240" t="s">
        <v>159</v>
      </c>
      <c r="AU402" s="240" t="s">
        <v>88</v>
      </c>
      <c r="AY402" s="18" t="s">
        <v>157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86</v>
      </c>
      <c r="BK402" s="241">
        <f>ROUND(I402*H402,2)</f>
        <v>0</v>
      </c>
      <c r="BL402" s="18" t="s">
        <v>163</v>
      </c>
      <c r="BM402" s="240" t="s">
        <v>644</v>
      </c>
    </row>
    <row r="403" s="13" customFormat="1">
      <c r="A403" s="13"/>
      <c r="B403" s="242"/>
      <c r="C403" s="243"/>
      <c r="D403" s="244" t="s">
        <v>165</v>
      </c>
      <c r="E403" s="245" t="s">
        <v>1</v>
      </c>
      <c r="F403" s="246" t="s">
        <v>645</v>
      </c>
      <c r="G403" s="243"/>
      <c r="H403" s="245" t="s">
        <v>1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2" t="s">
        <v>165</v>
      </c>
      <c r="AU403" s="252" t="s">
        <v>88</v>
      </c>
      <c r="AV403" s="13" t="s">
        <v>86</v>
      </c>
      <c r="AW403" s="13" t="s">
        <v>34</v>
      </c>
      <c r="AX403" s="13" t="s">
        <v>79</v>
      </c>
      <c r="AY403" s="252" t="s">
        <v>157</v>
      </c>
    </row>
    <row r="404" s="13" customFormat="1">
      <c r="A404" s="13"/>
      <c r="B404" s="242"/>
      <c r="C404" s="243"/>
      <c r="D404" s="244" t="s">
        <v>165</v>
      </c>
      <c r="E404" s="245" t="s">
        <v>1</v>
      </c>
      <c r="F404" s="246" t="s">
        <v>646</v>
      </c>
      <c r="G404" s="243"/>
      <c r="H404" s="245" t="s">
        <v>1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2" t="s">
        <v>165</v>
      </c>
      <c r="AU404" s="252" t="s">
        <v>88</v>
      </c>
      <c r="AV404" s="13" t="s">
        <v>86</v>
      </c>
      <c r="AW404" s="13" t="s">
        <v>34</v>
      </c>
      <c r="AX404" s="13" t="s">
        <v>79</v>
      </c>
      <c r="AY404" s="252" t="s">
        <v>157</v>
      </c>
    </row>
    <row r="405" s="15" customFormat="1">
      <c r="A405" s="15"/>
      <c r="B405" s="264"/>
      <c r="C405" s="265"/>
      <c r="D405" s="244" t="s">
        <v>165</v>
      </c>
      <c r="E405" s="266" t="s">
        <v>1</v>
      </c>
      <c r="F405" s="267" t="s">
        <v>647</v>
      </c>
      <c r="G405" s="265"/>
      <c r="H405" s="268">
        <v>2</v>
      </c>
      <c r="I405" s="269"/>
      <c r="J405" s="265"/>
      <c r="K405" s="265"/>
      <c r="L405" s="270"/>
      <c r="M405" s="271"/>
      <c r="N405" s="272"/>
      <c r="O405" s="272"/>
      <c r="P405" s="272"/>
      <c r="Q405" s="272"/>
      <c r="R405" s="272"/>
      <c r="S405" s="272"/>
      <c r="T405" s="27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4" t="s">
        <v>165</v>
      </c>
      <c r="AU405" s="274" t="s">
        <v>88</v>
      </c>
      <c r="AV405" s="15" t="s">
        <v>88</v>
      </c>
      <c r="AW405" s="15" t="s">
        <v>34</v>
      </c>
      <c r="AX405" s="15" t="s">
        <v>79</v>
      </c>
      <c r="AY405" s="274" t="s">
        <v>157</v>
      </c>
    </row>
    <row r="406" s="16" customFormat="1">
      <c r="A406" s="16"/>
      <c r="B406" s="275"/>
      <c r="C406" s="276"/>
      <c r="D406" s="244" t="s">
        <v>165</v>
      </c>
      <c r="E406" s="277" t="s">
        <v>1</v>
      </c>
      <c r="F406" s="278" t="s">
        <v>181</v>
      </c>
      <c r="G406" s="276"/>
      <c r="H406" s="279">
        <v>2</v>
      </c>
      <c r="I406" s="280"/>
      <c r="J406" s="276"/>
      <c r="K406" s="276"/>
      <c r="L406" s="281"/>
      <c r="M406" s="282"/>
      <c r="N406" s="283"/>
      <c r="O406" s="283"/>
      <c r="P406" s="283"/>
      <c r="Q406" s="283"/>
      <c r="R406" s="283"/>
      <c r="S406" s="283"/>
      <c r="T406" s="284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85" t="s">
        <v>165</v>
      </c>
      <c r="AU406" s="285" t="s">
        <v>88</v>
      </c>
      <c r="AV406" s="16" t="s">
        <v>163</v>
      </c>
      <c r="AW406" s="16" t="s">
        <v>34</v>
      </c>
      <c r="AX406" s="16" t="s">
        <v>86</v>
      </c>
      <c r="AY406" s="285" t="s">
        <v>157</v>
      </c>
    </row>
    <row r="407" s="2" customFormat="1" ht="24.15" customHeight="1">
      <c r="A407" s="39"/>
      <c r="B407" s="40"/>
      <c r="C407" s="228" t="s">
        <v>648</v>
      </c>
      <c r="D407" s="228" t="s">
        <v>159</v>
      </c>
      <c r="E407" s="229" t="s">
        <v>649</v>
      </c>
      <c r="F407" s="230" t="s">
        <v>650</v>
      </c>
      <c r="G407" s="231" t="s">
        <v>226</v>
      </c>
      <c r="H407" s="232">
        <v>10</v>
      </c>
      <c r="I407" s="233"/>
      <c r="J407" s="234">
        <f>ROUND(I407*H407,2)</f>
        <v>0</v>
      </c>
      <c r="K407" s="235"/>
      <c r="L407" s="45"/>
      <c r="M407" s="236" t="s">
        <v>1</v>
      </c>
      <c r="N407" s="237" t="s">
        <v>44</v>
      </c>
      <c r="O407" s="92"/>
      <c r="P407" s="238">
        <f>O407*H407</f>
        <v>0</v>
      </c>
      <c r="Q407" s="238">
        <v>0</v>
      </c>
      <c r="R407" s="238">
        <f>Q407*H407</f>
        <v>0</v>
      </c>
      <c r="S407" s="238">
        <v>0</v>
      </c>
      <c r="T407" s="23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0" t="s">
        <v>163</v>
      </c>
      <c r="AT407" s="240" t="s">
        <v>159</v>
      </c>
      <c r="AU407" s="240" t="s">
        <v>88</v>
      </c>
      <c r="AY407" s="18" t="s">
        <v>157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86</v>
      </c>
      <c r="BK407" s="241">
        <f>ROUND(I407*H407,2)</f>
        <v>0</v>
      </c>
      <c r="BL407" s="18" t="s">
        <v>163</v>
      </c>
      <c r="BM407" s="240" t="s">
        <v>651</v>
      </c>
    </row>
    <row r="408" s="13" customFormat="1">
      <c r="A408" s="13"/>
      <c r="B408" s="242"/>
      <c r="C408" s="243"/>
      <c r="D408" s="244" t="s">
        <v>165</v>
      </c>
      <c r="E408" s="245" t="s">
        <v>1</v>
      </c>
      <c r="F408" s="246" t="s">
        <v>652</v>
      </c>
      <c r="G408" s="243"/>
      <c r="H408" s="245" t="s">
        <v>1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2" t="s">
        <v>165</v>
      </c>
      <c r="AU408" s="252" t="s">
        <v>88</v>
      </c>
      <c r="AV408" s="13" t="s">
        <v>86</v>
      </c>
      <c r="AW408" s="13" t="s">
        <v>34</v>
      </c>
      <c r="AX408" s="13" t="s">
        <v>79</v>
      </c>
      <c r="AY408" s="252" t="s">
        <v>157</v>
      </c>
    </row>
    <row r="409" s="15" customFormat="1">
      <c r="A409" s="15"/>
      <c r="B409" s="264"/>
      <c r="C409" s="265"/>
      <c r="D409" s="244" t="s">
        <v>165</v>
      </c>
      <c r="E409" s="266" t="s">
        <v>1</v>
      </c>
      <c r="F409" s="267" t="s">
        <v>653</v>
      </c>
      <c r="G409" s="265"/>
      <c r="H409" s="268">
        <v>10</v>
      </c>
      <c r="I409" s="269"/>
      <c r="J409" s="265"/>
      <c r="K409" s="265"/>
      <c r="L409" s="270"/>
      <c r="M409" s="271"/>
      <c r="N409" s="272"/>
      <c r="O409" s="272"/>
      <c r="P409" s="272"/>
      <c r="Q409" s="272"/>
      <c r="R409" s="272"/>
      <c r="S409" s="272"/>
      <c r="T409" s="27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74" t="s">
        <v>165</v>
      </c>
      <c r="AU409" s="274" t="s">
        <v>88</v>
      </c>
      <c r="AV409" s="15" t="s">
        <v>88</v>
      </c>
      <c r="AW409" s="15" t="s">
        <v>34</v>
      </c>
      <c r="AX409" s="15" t="s">
        <v>79</v>
      </c>
      <c r="AY409" s="274" t="s">
        <v>157</v>
      </c>
    </row>
    <row r="410" s="14" customFormat="1">
      <c r="A410" s="14"/>
      <c r="B410" s="253"/>
      <c r="C410" s="254"/>
      <c r="D410" s="244" t="s">
        <v>165</v>
      </c>
      <c r="E410" s="255" t="s">
        <v>1</v>
      </c>
      <c r="F410" s="256" t="s">
        <v>180</v>
      </c>
      <c r="G410" s="254"/>
      <c r="H410" s="257">
        <v>10</v>
      </c>
      <c r="I410" s="258"/>
      <c r="J410" s="254"/>
      <c r="K410" s="254"/>
      <c r="L410" s="259"/>
      <c r="M410" s="260"/>
      <c r="N410" s="261"/>
      <c r="O410" s="261"/>
      <c r="P410" s="261"/>
      <c r="Q410" s="261"/>
      <c r="R410" s="261"/>
      <c r="S410" s="261"/>
      <c r="T410" s="26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3" t="s">
        <v>165</v>
      </c>
      <c r="AU410" s="263" t="s">
        <v>88</v>
      </c>
      <c r="AV410" s="14" t="s">
        <v>176</v>
      </c>
      <c r="AW410" s="14" t="s">
        <v>34</v>
      </c>
      <c r="AX410" s="14" t="s">
        <v>79</v>
      </c>
      <c r="AY410" s="263" t="s">
        <v>157</v>
      </c>
    </row>
    <row r="411" s="13" customFormat="1">
      <c r="A411" s="13"/>
      <c r="B411" s="242"/>
      <c r="C411" s="243"/>
      <c r="D411" s="244" t="s">
        <v>165</v>
      </c>
      <c r="E411" s="245" t="s">
        <v>1</v>
      </c>
      <c r="F411" s="246" t="s">
        <v>543</v>
      </c>
      <c r="G411" s="243"/>
      <c r="H411" s="245" t="s">
        <v>1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165</v>
      </c>
      <c r="AU411" s="252" t="s">
        <v>88</v>
      </c>
      <c r="AV411" s="13" t="s">
        <v>86</v>
      </c>
      <c r="AW411" s="13" t="s">
        <v>34</v>
      </c>
      <c r="AX411" s="13" t="s">
        <v>79</v>
      </c>
      <c r="AY411" s="252" t="s">
        <v>157</v>
      </c>
    </row>
    <row r="412" s="13" customFormat="1">
      <c r="A412" s="13"/>
      <c r="B412" s="242"/>
      <c r="C412" s="243"/>
      <c r="D412" s="244" t="s">
        <v>165</v>
      </c>
      <c r="E412" s="245" t="s">
        <v>1</v>
      </c>
      <c r="F412" s="246" t="s">
        <v>654</v>
      </c>
      <c r="G412" s="243"/>
      <c r="H412" s="245" t="s">
        <v>1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2" t="s">
        <v>165</v>
      </c>
      <c r="AU412" s="252" t="s">
        <v>88</v>
      </c>
      <c r="AV412" s="13" t="s">
        <v>86</v>
      </c>
      <c r="AW412" s="13" t="s">
        <v>34</v>
      </c>
      <c r="AX412" s="13" t="s">
        <v>79</v>
      </c>
      <c r="AY412" s="252" t="s">
        <v>157</v>
      </c>
    </row>
    <row r="413" s="16" customFormat="1">
      <c r="A413" s="16"/>
      <c r="B413" s="275"/>
      <c r="C413" s="276"/>
      <c r="D413" s="244" t="s">
        <v>165</v>
      </c>
      <c r="E413" s="277" t="s">
        <v>1</v>
      </c>
      <c r="F413" s="278" t="s">
        <v>181</v>
      </c>
      <c r="G413" s="276"/>
      <c r="H413" s="279">
        <v>10</v>
      </c>
      <c r="I413" s="280"/>
      <c r="J413" s="276"/>
      <c r="K413" s="276"/>
      <c r="L413" s="281"/>
      <c r="M413" s="282"/>
      <c r="N413" s="283"/>
      <c r="O413" s="283"/>
      <c r="P413" s="283"/>
      <c r="Q413" s="283"/>
      <c r="R413" s="283"/>
      <c r="S413" s="283"/>
      <c r="T413" s="284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85" t="s">
        <v>165</v>
      </c>
      <c r="AU413" s="285" t="s">
        <v>88</v>
      </c>
      <c r="AV413" s="16" t="s">
        <v>163</v>
      </c>
      <c r="AW413" s="16" t="s">
        <v>34</v>
      </c>
      <c r="AX413" s="16" t="s">
        <v>86</v>
      </c>
      <c r="AY413" s="285" t="s">
        <v>157</v>
      </c>
    </row>
    <row r="414" s="2" customFormat="1" ht="33" customHeight="1">
      <c r="A414" s="39"/>
      <c r="B414" s="40"/>
      <c r="C414" s="228" t="s">
        <v>655</v>
      </c>
      <c r="D414" s="228" t="s">
        <v>159</v>
      </c>
      <c r="E414" s="229" t="s">
        <v>656</v>
      </c>
      <c r="F414" s="230" t="s">
        <v>657</v>
      </c>
      <c r="G414" s="231" t="s">
        <v>372</v>
      </c>
      <c r="H414" s="232">
        <v>2</v>
      </c>
      <c r="I414" s="233"/>
      <c r="J414" s="234">
        <f>ROUND(I414*H414,2)</f>
        <v>0</v>
      </c>
      <c r="K414" s="235"/>
      <c r="L414" s="45"/>
      <c r="M414" s="236" t="s">
        <v>1</v>
      </c>
      <c r="N414" s="237" t="s">
        <v>44</v>
      </c>
      <c r="O414" s="92"/>
      <c r="P414" s="238">
        <f>O414*H414</f>
        <v>0</v>
      </c>
      <c r="Q414" s="238">
        <v>1.2500000000000001E-06</v>
      </c>
      <c r="R414" s="238">
        <f>Q414*H414</f>
        <v>2.5000000000000002E-06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163</v>
      </c>
      <c r="AT414" s="240" t="s">
        <v>159</v>
      </c>
      <c r="AU414" s="240" t="s">
        <v>88</v>
      </c>
      <c r="AY414" s="18" t="s">
        <v>157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86</v>
      </c>
      <c r="BK414" s="241">
        <f>ROUND(I414*H414,2)</f>
        <v>0</v>
      </c>
      <c r="BL414" s="18" t="s">
        <v>163</v>
      </c>
      <c r="BM414" s="240" t="s">
        <v>658</v>
      </c>
    </row>
    <row r="415" s="2" customFormat="1" ht="16.5" customHeight="1">
      <c r="A415" s="39"/>
      <c r="B415" s="40"/>
      <c r="C415" s="286" t="s">
        <v>659</v>
      </c>
      <c r="D415" s="286" t="s">
        <v>336</v>
      </c>
      <c r="E415" s="287" t="s">
        <v>660</v>
      </c>
      <c r="F415" s="288" t="s">
        <v>661</v>
      </c>
      <c r="G415" s="289" t="s">
        <v>372</v>
      </c>
      <c r="H415" s="290">
        <v>2</v>
      </c>
      <c r="I415" s="291"/>
      <c r="J415" s="292">
        <f>ROUND(I415*H415,2)</f>
        <v>0</v>
      </c>
      <c r="K415" s="293"/>
      <c r="L415" s="294"/>
      <c r="M415" s="295" t="s">
        <v>1</v>
      </c>
      <c r="N415" s="296" t="s">
        <v>44</v>
      </c>
      <c r="O415" s="92"/>
      <c r="P415" s="238">
        <f>O415*H415</f>
        <v>0</v>
      </c>
      <c r="Q415" s="238">
        <v>0</v>
      </c>
      <c r="R415" s="238">
        <f>Q415*H415</f>
        <v>0</v>
      </c>
      <c r="S415" s="238">
        <v>0</v>
      </c>
      <c r="T415" s="23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0" t="s">
        <v>212</v>
      </c>
      <c r="AT415" s="240" t="s">
        <v>336</v>
      </c>
      <c r="AU415" s="240" t="s">
        <v>88</v>
      </c>
      <c r="AY415" s="18" t="s">
        <v>157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8" t="s">
        <v>86</v>
      </c>
      <c r="BK415" s="241">
        <f>ROUND(I415*H415,2)</f>
        <v>0</v>
      </c>
      <c r="BL415" s="18" t="s">
        <v>163</v>
      </c>
      <c r="BM415" s="240" t="s">
        <v>662</v>
      </c>
    </row>
    <row r="416" s="2" customFormat="1" ht="24.15" customHeight="1">
      <c r="A416" s="39"/>
      <c r="B416" s="40"/>
      <c r="C416" s="228" t="s">
        <v>663</v>
      </c>
      <c r="D416" s="228" t="s">
        <v>159</v>
      </c>
      <c r="E416" s="229" t="s">
        <v>664</v>
      </c>
      <c r="F416" s="230" t="s">
        <v>665</v>
      </c>
      <c r="G416" s="231" t="s">
        <v>258</v>
      </c>
      <c r="H416" s="232">
        <v>0.71299999999999997</v>
      </c>
      <c r="I416" s="233"/>
      <c r="J416" s="234">
        <f>ROUND(I416*H416,2)</f>
        <v>0</v>
      </c>
      <c r="K416" s="235"/>
      <c r="L416" s="45"/>
      <c r="M416" s="236" t="s">
        <v>1</v>
      </c>
      <c r="N416" s="237" t="s">
        <v>44</v>
      </c>
      <c r="O416" s="92"/>
      <c r="P416" s="238">
        <f>O416*H416</f>
        <v>0</v>
      </c>
      <c r="Q416" s="238">
        <v>0</v>
      </c>
      <c r="R416" s="238">
        <f>Q416*H416</f>
        <v>0</v>
      </c>
      <c r="S416" s="238">
        <v>1.76</v>
      </c>
      <c r="T416" s="239">
        <f>S416*H416</f>
        <v>1.25488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163</v>
      </c>
      <c r="AT416" s="240" t="s">
        <v>159</v>
      </c>
      <c r="AU416" s="240" t="s">
        <v>88</v>
      </c>
      <c r="AY416" s="18" t="s">
        <v>157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86</v>
      </c>
      <c r="BK416" s="241">
        <f>ROUND(I416*H416,2)</f>
        <v>0</v>
      </c>
      <c r="BL416" s="18" t="s">
        <v>163</v>
      </c>
      <c r="BM416" s="240" t="s">
        <v>666</v>
      </c>
    </row>
    <row r="417" s="13" customFormat="1">
      <c r="A417" s="13"/>
      <c r="B417" s="242"/>
      <c r="C417" s="243"/>
      <c r="D417" s="244" t="s">
        <v>165</v>
      </c>
      <c r="E417" s="245" t="s">
        <v>1</v>
      </c>
      <c r="F417" s="246" t="s">
        <v>667</v>
      </c>
      <c r="G417" s="243"/>
      <c r="H417" s="245" t="s">
        <v>1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2" t="s">
        <v>165</v>
      </c>
      <c r="AU417" s="252" t="s">
        <v>88</v>
      </c>
      <c r="AV417" s="13" t="s">
        <v>86</v>
      </c>
      <c r="AW417" s="13" t="s">
        <v>34</v>
      </c>
      <c r="AX417" s="13" t="s">
        <v>79</v>
      </c>
      <c r="AY417" s="252" t="s">
        <v>157</v>
      </c>
    </row>
    <row r="418" s="13" customFormat="1">
      <c r="A418" s="13"/>
      <c r="B418" s="242"/>
      <c r="C418" s="243"/>
      <c r="D418" s="244" t="s">
        <v>165</v>
      </c>
      <c r="E418" s="245" t="s">
        <v>1</v>
      </c>
      <c r="F418" s="246" t="s">
        <v>668</v>
      </c>
      <c r="G418" s="243"/>
      <c r="H418" s="245" t="s">
        <v>1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2" t="s">
        <v>165</v>
      </c>
      <c r="AU418" s="252" t="s">
        <v>88</v>
      </c>
      <c r="AV418" s="13" t="s">
        <v>86</v>
      </c>
      <c r="AW418" s="13" t="s">
        <v>34</v>
      </c>
      <c r="AX418" s="13" t="s">
        <v>79</v>
      </c>
      <c r="AY418" s="252" t="s">
        <v>157</v>
      </c>
    </row>
    <row r="419" s="15" customFormat="1">
      <c r="A419" s="15"/>
      <c r="B419" s="264"/>
      <c r="C419" s="265"/>
      <c r="D419" s="244" t="s">
        <v>165</v>
      </c>
      <c r="E419" s="266" t="s">
        <v>1</v>
      </c>
      <c r="F419" s="267" t="s">
        <v>669</v>
      </c>
      <c r="G419" s="265"/>
      <c r="H419" s="268">
        <v>0.71299999999999997</v>
      </c>
      <c r="I419" s="269"/>
      <c r="J419" s="265"/>
      <c r="K419" s="265"/>
      <c r="L419" s="270"/>
      <c r="M419" s="271"/>
      <c r="N419" s="272"/>
      <c r="O419" s="272"/>
      <c r="P419" s="272"/>
      <c r="Q419" s="272"/>
      <c r="R419" s="272"/>
      <c r="S419" s="272"/>
      <c r="T419" s="27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4" t="s">
        <v>165</v>
      </c>
      <c r="AU419" s="274" t="s">
        <v>88</v>
      </c>
      <c r="AV419" s="15" t="s">
        <v>88</v>
      </c>
      <c r="AW419" s="15" t="s">
        <v>34</v>
      </c>
      <c r="AX419" s="15" t="s">
        <v>79</v>
      </c>
      <c r="AY419" s="274" t="s">
        <v>157</v>
      </c>
    </row>
    <row r="420" s="14" customFormat="1">
      <c r="A420" s="14"/>
      <c r="B420" s="253"/>
      <c r="C420" s="254"/>
      <c r="D420" s="244" t="s">
        <v>165</v>
      </c>
      <c r="E420" s="255" t="s">
        <v>1</v>
      </c>
      <c r="F420" s="256" t="s">
        <v>180</v>
      </c>
      <c r="G420" s="254"/>
      <c r="H420" s="257">
        <v>0.71299999999999997</v>
      </c>
      <c r="I420" s="258"/>
      <c r="J420" s="254"/>
      <c r="K420" s="254"/>
      <c r="L420" s="259"/>
      <c r="M420" s="260"/>
      <c r="N420" s="261"/>
      <c r="O420" s="261"/>
      <c r="P420" s="261"/>
      <c r="Q420" s="261"/>
      <c r="R420" s="261"/>
      <c r="S420" s="261"/>
      <c r="T420" s="26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3" t="s">
        <v>165</v>
      </c>
      <c r="AU420" s="263" t="s">
        <v>88</v>
      </c>
      <c r="AV420" s="14" t="s">
        <v>176</v>
      </c>
      <c r="AW420" s="14" t="s">
        <v>34</v>
      </c>
      <c r="AX420" s="14" t="s">
        <v>79</v>
      </c>
      <c r="AY420" s="263" t="s">
        <v>157</v>
      </c>
    </row>
    <row r="421" s="13" customFormat="1">
      <c r="A421" s="13"/>
      <c r="B421" s="242"/>
      <c r="C421" s="243"/>
      <c r="D421" s="244" t="s">
        <v>165</v>
      </c>
      <c r="E421" s="245" t="s">
        <v>1</v>
      </c>
      <c r="F421" s="246" t="s">
        <v>670</v>
      </c>
      <c r="G421" s="243"/>
      <c r="H421" s="245" t="s">
        <v>1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2" t="s">
        <v>165</v>
      </c>
      <c r="AU421" s="252" t="s">
        <v>88</v>
      </c>
      <c r="AV421" s="13" t="s">
        <v>86</v>
      </c>
      <c r="AW421" s="13" t="s">
        <v>34</v>
      </c>
      <c r="AX421" s="13" t="s">
        <v>79</v>
      </c>
      <c r="AY421" s="252" t="s">
        <v>157</v>
      </c>
    </row>
    <row r="422" s="16" customFormat="1">
      <c r="A422" s="16"/>
      <c r="B422" s="275"/>
      <c r="C422" s="276"/>
      <c r="D422" s="244" t="s">
        <v>165</v>
      </c>
      <c r="E422" s="277" t="s">
        <v>1</v>
      </c>
      <c r="F422" s="278" t="s">
        <v>181</v>
      </c>
      <c r="G422" s="276"/>
      <c r="H422" s="279">
        <v>0.71299999999999997</v>
      </c>
      <c r="I422" s="280"/>
      <c r="J422" s="276"/>
      <c r="K422" s="276"/>
      <c r="L422" s="281"/>
      <c r="M422" s="282"/>
      <c r="N422" s="283"/>
      <c r="O422" s="283"/>
      <c r="P422" s="283"/>
      <c r="Q422" s="283"/>
      <c r="R422" s="283"/>
      <c r="S422" s="283"/>
      <c r="T422" s="284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85" t="s">
        <v>165</v>
      </c>
      <c r="AU422" s="285" t="s">
        <v>88</v>
      </c>
      <c r="AV422" s="16" t="s">
        <v>163</v>
      </c>
      <c r="AW422" s="16" t="s">
        <v>34</v>
      </c>
      <c r="AX422" s="16" t="s">
        <v>86</v>
      </c>
      <c r="AY422" s="285" t="s">
        <v>157</v>
      </c>
    </row>
    <row r="423" s="2" customFormat="1" ht="24.15" customHeight="1">
      <c r="A423" s="39"/>
      <c r="B423" s="40"/>
      <c r="C423" s="228" t="s">
        <v>671</v>
      </c>
      <c r="D423" s="228" t="s">
        <v>159</v>
      </c>
      <c r="E423" s="229" t="s">
        <v>672</v>
      </c>
      <c r="F423" s="230" t="s">
        <v>673</v>
      </c>
      <c r="G423" s="231" t="s">
        <v>674</v>
      </c>
      <c r="H423" s="232">
        <v>2</v>
      </c>
      <c r="I423" s="233"/>
      <c r="J423" s="234">
        <f>ROUND(I423*H423,2)</f>
        <v>0</v>
      </c>
      <c r="K423" s="235"/>
      <c r="L423" s="45"/>
      <c r="M423" s="236" t="s">
        <v>1</v>
      </c>
      <c r="N423" s="237" t="s">
        <v>44</v>
      </c>
      <c r="O423" s="92"/>
      <c r="P423" s="238">
        <f>O423*H423</f>
        <v>0</v>
      </c>
      <c r="Q423" s="238">
        <v>9.8200000000000002E-05</v>
      </c>
      <c r="R423" s="238">
        <f>Q423*H423</f>
        <v>0.0001964</v>
      </c>
      <c r="S423" s="238">
        <v>0</v>
      </c>
      <c r="T423" s="23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0" t="s">
        <v>163</v>
      </c>
      <c r="AT423" s="240" t="s">
        <v>159</v>
      </c>
      <c r="AU423" s="240" t="s">
        <v>88</v>
      </c>
      <c r="AY423" s="18" t="s">
        <v>157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86</v>
      </c>
      <c r="BK423" s="241">
        <f>ROUND(I423*H423,2)</f>
        <v>0</v>
      </c>
      <c r="BL423" s="18" t="s">
        <v>163</v>
      </c>
      <c r="BM423" s="240" t="s">
        <v>675</v>
      </c>
    </row>
    <row r="424" s="15" customFormat="1">
      <c r="A424" s="15"/>
      <c r="B424" s="264"/>
      <c r="C424" s="265"/>
      <c r="D424" s="244" t="s">
        <v>165</v>
      </c>
      <c r="E424" s="266" t="s">
        <v>1</v>
      </c>
      <c r="F424" s="267" t="s">
        <v>676</v>
      </c>
      <c r="G424" s="265"/>
      <c r="H424" s="268">
        <v>2</v>
      </c>
      <c r="I424" s="269"/>
      <c r="J424" s="265"/>
      <c r="K424" s="265"/>
      <c r="L424" s="270"/>
      <c r="M424" s="271"/>
      <c r="N424" s="272"/>
      <c r="O424" s="272"/>
      <c r="P424" s="272"/>
      <c r="Q424" s="272"/>
      <c r="R424" s="272"/>
      <c r="S424" s="272"/>
      <c r="T424" s="27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4" t="s">
        <v>165</v>
      </c>
      <c r="AU424" s="274" t="s">
        <v>88</v>
      </c>
      <c r="AV424" s="15" t="s">
        <v>88</v>
      </c>
      <c r="AW424" s="15" t="s">
        <v>34</v>
      </c>
      <c r="AX424" s="15" t="s">
        <v>79</v>
      </c>
      <c r="AY424" s="274" t="s">
        <v>157</v>
      </c>
    </row>
    <row r="425" s="16" customFormat="1">
      <c r="A425" s="16"/>
      <c r="B425" s="275"/>
      <c r="C425" s="276"/>
      <c r="D425" s="244" t="s">
        <v>165</v>
      </c>
      <c r="E425" s="277" t="s">
        <v>1</v>
      </c>
      <c r="F425" s="278" t="s">
        <v>181</v>
      </c>
      <c r="G425" s="276"/>
      <c r="H425" s="279">
        <v>2</v>
      </c>
      <c r="I425" s="280"/>
      <c r="J425" s="276"/>
      <c r="K425" s="276"/>
      <c r="L425" s="281"/>
      <c r="M425" s="282"/>
      <c r="N425" s="283"/>
      <c r="O425" s="283"/>
      <c r="P425" s="283"/>
      <c r="Q425" s="283"/>
      <c r="R425" s="283"/>
      <c r="S425" s="283"/>
      <c r="T425" s="284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85" t="s">
        <v>165</v>
      </c>
      <c r="AU425" s="285" t="s">
        <v>88</v>
      </c>
      <c r="AV425" s="16" t="s">
        <v>163</v>
      </c>
      <c r="AW425" s="16" t="s">
        <v>34</v>
      </c>
      <c r="AX425" s="16" t="s">
        <v>86</v>
      </c>
      <c r="AY425" s="285" t="s">
        <v>157</v>
      </c>
    </row>
    <row r="426" s="2" customFormat="1" ht="24.15" customHeight="1">
      <c r="A426" s="39"/>
      <c r="B426" s="40"/>
      <c r="C426" s="228" t="s">
        <v>677</v>
      </c>
      <c r="D426" s="228" t="s">
        <v>159</v>
      </c>
      <c r="E426" s="229" t="s">
        <v>678</v>
      </c>
      <c r="F426" s="230" t="s">
        <v>679</v>
      </c>
      <c r="G426" s="231" t="s">
        <v>372</v>
      </c>
      <c r="H426" s="232">
        <v>2</v>
      </c>
      <c r="I426" s="233"/>
      <c r="J426" s="234">
        <f>ROUND(I426*H426,2)</f>
        <v>0</v>
      </c>
      <c r="K426" s="235"/>
      <c r="L426" s="45"/>
      <c r="M426" s="236" t="s">
        <v>1</v>
      </c>
      <c r="N426" s="237" t="s">
        <v>44</v>
      </c>
      <c r="O426" s="92"/>
      <c r="P426" s="238">
        <f>O426*H426</f>
        <v>0</v>
      </c>
      <c r="Q426" s="238">
        <v>0.124223</v>
      </c>
      <c r="R426" s="238">
        <f>Q426*H426</f>
        <v>0.248446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163</v>
      </c>
      <c r="AT426" s="240" t="s">
        <v>159</v>
      </c>
      <c r="AU426" s="240" t="s">
        <v>88</v>
      </c>
      <c r="AY426" s="18" t="s">
        <v>157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86</v>
      </c>
      <c r="BK426" s="241">
        <f>ROUND(I426*H426,2)</f>
        <v>0</v>
      </c>
      <c r="BL426" s="18" t="s">
        <v>163</v>
      </c>
      <c r="BM426" s="240" t="s">
        <v>680</v>
      </c>
    </row>
    <row r="427" s="13" customFormat="1">
      <c r="A427" s="13"/>
      <c r="B427" s="242"/>
      <c r="C427" s="243"/>
      <c r="D427" s="244" t="s">
        <v>165</v>
      </c>
      <c r="E427" s="245" t="s">
        <v>1</v>
      </c>
      <c r="F427" s="246" t="s">
        <v>681</v>
      </c>
      <c r="G427" s="243"/>
      <c r="H427" s="245" t="s">
        <v>1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2" t="s">
        <v>165</v>
      </c>
      <c r="AU427" s="252" t="s">
        <v>88</v>
      </c>
      <c r="AV427" s="13" t="s">
        <v>86</v>
      </c>
      <c r="AW427" s="13" t="s">
        <v>34</v>
      </c>
      <c r="AX427" s="13" t="s">
        <v>79</v>
      </c>
      <c r="AY427" s="252" t="s">
        <v>157</v>
      </c>
    </row>
    <row r="428" s="15" customFormat="1">
      <c r="A428" s="15"/>
      <c r="B428" s="264"/>
      <c r="C428" s="265"/>
      <c r="D428" s="244" t="s">
        <v>165</v>
      </c>
      <c r="E428" s="266" t="s">
        <v>1</v>
      </c>
      <c r="F428" s="267" t="s">
        <v>682</v>
      </c>
      <c r="G428" s="265"/>
      <c r="H428" s="268">
        <v>2</v>
      </c>
      <c r="I428" s="269"/>
      <c r="J428" s="265"/>
      <c r="K428" s="265"/>
      <c r="L428" s="270"/>
      <c r="M428" s="271"/>
      <c r="N428" s="272"/>
      <c r="O428" s="272"/>
      <c r="P428" s="272"/>
      <c r="Q428" s="272"/>
      <c r="R428" s="272"/>
      <c r="S428" s="272"/>
      <c r="T428" s="27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4" t="s">
        <v>165</v>
      </c>
      <c r="AU428" s="274" t="s">
        <v>88</v>
      </c>
      <c r="AV428" s="15" t="s">
        <v>88</v>
      </c>
      <c r="AW428" s="15" t="s">
        <v>34</v>
      </c>
      <c r="AX428" s="15" t="s">
        <v>79</v>
      </c>
      <c r="AY428" s="274" t="s">
        <v>157</v>
      </c>
    </row>
    <row r="429" s="16" customFormat="1">
      <c r="A429" s="16"/>
      <c r="B429" s="275"/>
      <c r="C429" s="276"/>
      <c r="D429" s="244" t="s">
        <v>165</v>
      </c>
      <c r="E429" s="277" t="s">
        <v>1</v>
      </c>
      <c r="F429" s="278" t="s">
        <v>181</v>
      </c>
      <c r="G429" s="276"/>
      <c r="H429" s="279">
        <v>2</v>
      </c>
      <c r="I429" s="280"/>
      <c r="J429" s="276"/>
      <c r="K429" s="276"/>
      <c r="L429" s="281"/>
      <c r="M429" s="282"/>
      <c r="N429" s="283"/>
      <c r="O429" s="283"/>
      <c r="P429" s="283"/>
      <c r="Q429" s="283"/>
      <c r="R429" s="283"/>
      <c r="S429" s="283"/>
      <c r="T429" s="284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85" t="s">
        <v>165</v>
      </c>
      <c r="AU429" s="285" t="s">
        <v>88</v>
      </c>
      <c r="AV429" s="16" t="s">
        <v>163</v>
      </c>
      <c r="AW429" s="16" t="s">
        <v>34</v>
      </c>
      <c r="AX429" s="16" t="s">
        <v>86</v>
      </c>
      <c r="AY429" s="285" t="s">
        <v>157</v>
      </c>
    </row>
    <row r="430" s="2" customFormat="1" ht="24.15" customHeight="1">
      <c r="A430" s="39"/>
      <c r="B430" s="40"/>
      <c r="C430" s="286" t="s">
        <v>683</v>
      </c>
      <c r="D430" s="286" t="s">
        <v>336</v>
      </c>
      <c r="E430" s="287" t="s">
        <v>684</v>
      </c>
      <c r="F430" s="288" t="s">
        <v>685</v>
      </c>
      <c r="G430" s="289" t="s">
        <v>372</v>
      </c>
      <c r="H430" s="290">
        <v>2</v>
      </c>
      <c r="I430" s="291"/>
      <c r="J430" s="292">
        <f>ROUND(I430*H430,2)</f>
        <v>0</v>
      </c>
      <c r="K430" s="293"/>
      <c r="L430" s="294"/>
      <c r="M430" s="295" t="s">
        <v>1</v>
      </c>
      <c r="N430" s="296" t="s">
        <v>44</v>
      </c>
      <c r="O430" s="92"/>
      <c r="P430" s="238">
        <f>O430*H430</f>
        <v>0</v>
      </c>
      <c r="Q430" s="238">
        <v>0</v>
      </c>
      <c r="R430" s="238">
        <f>Q430*H430</f>
        <v>0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212</v>
      </c>
      <c r="AT430" s="240" t="s">
        <v>336</v>
      </c>
      <c r="AU430" s="240" t="s">
        <v>88</v>
      </c>
      <c r="AY430" s="18" t="s">
        <v>157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86</v>
      </c>
      <c r="BK430" s="241">
        <f>ROUND(I430*H430,2)</f>
        <v>0</v>
      </c>
      <c r="BL430" s="18" t="s">
        <v>163</v>
      </c>
      <c r="BM430" s="240" t="s">
        <v>686</v>
      </c>
    </row>
    <row r="431" s="2" customFormat="1" ht="24.15" customHeight="1">
      <c r="A431" s="39"/>
      <c r="B431" s="40"/>
      <c r="C431" s="228" t="s">
        <v>687</v>
      </c>
      <c r="D431" s="228" t="s">
        <v>159</v>
      </c>
      <c r="E431" s="229" t="s">
        <v>688</v>
      </c>
      <c r="F431" s="230" t="s">
        <v>689</v>
      </c>
      <c r="G431" s="231" t="s">
        <v>372</v>
      </c>
      <c r="H431" s="232">
        <v>2</v>
      </c>
      <c r="I431" s="233"/>
      <c r="J431" s="234">
        <f>ROUND(I431*H431,2)</f>
        <v>0</v>
      </c>
      <c r="K431" s="235"/>
      <c r="L431" s="45"/>
      <c r="M431" s="236" t="s">
        <v>1</v>
      </c>
      <c r="N431" s="237" t="s">
        <v>44</v>
      </c>
      <c r="O431" s="92"/>
      <c r="P431" s="238">
        <f>O431*H431</f>
        <v>0</v>
      </c>
      <c r="Q431" s="238">
        <v>0.029722999999999999</v>
      </c>
      <c r="R431" s="238">
        <f>Q431*H431</f>
        <v>0.059445999999999999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163</v>
      </c>
      <c r="AT431" s="240" t="s">
        <v>159</v>
      </c>
      <c r="AU431" s="240" t="s">
        <v>88</v>
      </c>
      <c r="AY431" s="18" t="s">
        <v>157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86</v>
      </c>
      <c r="BK431" s="241">
        <f>ROUND(I431*H431,2)</f>
        <v>0</v>
      </c>
      <c r="BL431" s="18" t="s">
        <v>163</v>
      </c>
      <c r="BM431" s="240" t="s">
        <v>690</v>
      </c>
    </row>
    <row r="432" s="2" customFormat="1" ht="21.75" customHeight="1">
      <c r="A432" s="39"/>
      <c r="B432" s="40"/>
      <c r="C432" s="286" t="s">
        <v>691</v>
      </c>
      <c r="D432" s="286" t="s">
        <v>336</v>
      </c>
      <c r="E432" s="287" t="s">
        <v>692</v>
      </c>
      <c r="F432" s="288" t="s">
        <v>693</v>
      </c>
      <c r="G432" s="289" t="s">
        <v>372</v>
      </c>
      <c r="H432" s="290">
        <v>2</v>
      </c>
      <c r="I432" s="291"/>
      <c r="J432" s="292">
        <f>ROUND(I432*H432,2)</f>
        <v>0</v>
      </c>
      <c r="K432" s="293"/>
      <c r="L432" s="294"/>
      <c r="M432" s="295" t="s">
        <v>1</v>
      </c>
      <c r="N432" s="296" t="s">
        <v>44</v>
      </c>
      <c r="O432" s="92"/>
      <c r="P432" s="238">
        <f>O432*H432</f>
        <v>0</v>
      </c>
      <c r="Q432" s="238">
        <v>0</v>
      </c>
      <c r="R432" s="238">
        <f>Q432*H432</f>
        <v>0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212</v>
      </c>
      <c r="AT432" s="240" t="s">
        <v>336</v>
      </c>
      <c r="AU432" s="240" t="s">
        <v>88</v>
      </c>
      <c r="AY432" s="18" t="s">
        <v>157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86</v>
      </c>
      <c r="BK432" s="241">
        <f>ROUND(I432*H432,2)</f>
        <v>0</v>
      </c>
      <c r="BL432" s="18" t="s">
        <v>163</v>
      </c>
      <c r="BM432" s="240" t="s">
        <v>694</v>
      </c>
    </row>
    <row r="433" s="2" customFormat="1" ht="24.15" customHeight="1">
      <c r="A433" s="39"/>
      <c r="B433" s="40"/>
      <c r="C433" s="228" t="s">
        <v>695</v>
      </c>
      <c r="D433" s="228" t="s">
        <v>159</v>
      </c>
      <c r="E433" s="229" t="s">
        <v>696</v>
      </c>
      <c r="F433" s="230" t="s">
        <v>697</v>
      </c>
      <c r="G433" s="231" t="s">
        <v>372</v>
      </c>
      <c r="H433" s="232">
        <v>2</v>
      </c>
      <c r="I433" s="233"/>
      <c r="J433" s="234">
        <f>ROUND(I433*H433,2)</f>
        <v>0</v>
      </c>
      <c r="K433" s="235"/>
      <c r="L433" s="45"/>
      <c r="M433" s="236" t="s">
        <v>1</v>
      </c>
      <c r="N433" s="237" t="s">
        <v>44</v>
      </c>
      <c r="O433" s="92"/>
      <c r="P433" s="238">
        <f>O433*H433</f>
        <v>0</v>
      </c>
      <c r="Q433" s="238">
        <v>0</v>
      </c>
      <c r="R433" s="238">
        <f>Q433*H433</f>
        <v>0</v>
      </c>
      <c r="S433" s="238">
        <v>0.10000000000000001</v>
      </c>
      <c r="T433" s="239">
        <f>S433*H433</f>
        <v>0.20000000000000001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163</v>
      </c>
      <c r="AT433" s="240" t="s">
        <v>159</v>
      </c>
      <c r="AU433" s="240" t="s">
        <v>88</v>
      </c>
      <c r="AY433" s="18" t="s">
        <v>157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86</v>
      </c>
      <c r="BK433" s="241">
        <f>ROUND(I433*H433,2)</f>
        <v>0</v>
      </c>
      <c r="BL433" s="18" t="s">
        <v>163</v>
      </c>
      <c r="BM433" s="240" t="s">
        <v>698</v>
      </c>
    </row>
    <row r="434" s="15" customFormat="1">
      <c r="A434" s="15"/>
      <c r="B434" s="264"/>
      <c r="C434" s="265"/>
      <c r="D434" s="244" t="s">
        <v>165</v>
      </c>
      <c r="E434" s="266" t="s">
        <v>1</v>
      </c>
      <c r="F434" s="267" t="s">
        <v>699</v>
      </c>
      <c r="G434" s="265"/>
      <c r="H434" s="268">
        <v>2</v>
      </c>
      <c r="I434" s="269"/>
      <c r="J434" s="265"/>
      <c r="K434" s="265"/>
      <c r="L434" s="270"/>
      <c r="M434" s="271"/>
      <c r="N434" s="272"/>
      <c r="O434" s="272"/>
      <c r="P434" s="272"/>
      <c r="Q434" s="272"/>
      <c r="R434" s="272"/>
      <c r="S434" s="272"/>
      <c r="T434" s="27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4" t="s">
        <v>165</v>
      </c>
      <c r="AU434" s="274" t="s">
        <v>88</v>
      </c>
      <c r="AV434" s="15" t="s">
        <v>88</v>
      </c>
      <c r="AW434" s="15" t="s">
        <v>34</v>
      </c>
      <c r="AX434" s="15" t="s">
        <v>79</v>
      </c>
      <c r="AY434" s="274" t="s">
        <v>157</v>
      </c>
    </row>
    <row r="435" s="16" customFormat="1">
      <c r="A435" s="16"/>
      <c r="B435" s="275"/>
      <c r="C435" s="276"/>
      <c r="D435" s="244" t="s">
        <v>165</v>
      </c>
      <c r="E435" s="277" t="s">
        <v>1</v>
      </c>
      <c r="F435" s="278" t="s">
        <v>181</v>
      </c>
      <c r="G435" s="276"/>
      <c r="H435" s="279">
        <v>2</v>
      </c>
      <c r="I435" s="280"/>
      <c r="J435" s="276"/>
      <c r="K435" s="276"/>
      <c r="L435" s="281"/>
      <c r="M435" s="282"/>
      <c r="N435" s="283"/>
      <c r="O435" s="283"/>
      <c r="P435" s="283"/>
      <c r="Q435" s="283"/>
      <c r="R435" s="283"/>
      <c r="S435" s="283"/>
      <c r="T435" s="284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85" t="s">
        <v>165</v>
      </c>
      <c r="AU435" s="285" t="s">
        <v>88</v>
      </c>
      <c r="AV435" s="16" t="s">
        <v>163</v>
      </c>
      <c r="AW435" s="16" t="s">
        <v>34</v>
      </c>
      <c r="AX435" s="16" t="s">
        <v>86</v>
      </c>
      <c r="AY435" s="285" t="s">
        <v>157</v>
      </c>
    </row>
    <row r="436" s="2" customFormat="1" ht="24.15" customHeight="1">
      <c r="A436" s="39"/>
      <c r="B436" s="40"/>
      <c r="C436" s="228" t="s">
        <v>700</v>
      </c>
      <c r="D436" s="228" t="s">
        <v>159</v>
      </c>
      <c r="E436" s="229" t="s">
        <v>701</v>
      </c>
      <c r="F436" s="230" t="s">
        <v>702</v>
      </c>
      <c r="G436" s="231" t="s">
        <v>372</v>
      </c>
      <c r="H436" s="232">
        <v>2</v>
      </c>
      <c r="I436" s="233"/>
      <c r="J436" s="234">
        <f>ROUND(I436*H436,2)</f>
        <v>0</v>
      </c>
      <c r="K436" s="235"/>
      <c r="L436" s="45"/>
      <c r="M436" s="236" t="s">
        <v>1</v>
      </c>
      <c r="N436" s="237" t="s">
        <v>44</v>
      </c>
      <c r="O436" s="92"/>
      <c r="P436" s="238">
        <f>O436*H436</f>
        <v>0</v>
      </c>
      <c r="Q436" s="238">
        <v>0.217338</v>
      </c>
      <c r="R436" s="238">
        <f>Q436*H436</f>
        <v>0.43467600000000001</v>
      </c>
      <c r="S436" s="238">
        <v>0</v>
      </c>
      <c r="T436" s="23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163</v>
      </c>
      <c r="AT436" s="240" t="s">
        <v>159</v>
      </c>
      <c r="AU436" s="240" t="s">
        <v>88</v>
      </c>
      <c r="AY436" s="18" t="s">
        <v>157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86</v>
      </c>
      <c r="BK436" s="241">
        <f>ROUND(I436*H436,2)</f>
        <v>0</v>
      </c>
      <c r="BL436" s="18" t="s">
        <v>163</v>
      </c>
      <c r="BM436" s="240" t="s">
        <v>703</v>
      </c>
    </row>
    <row r="437" s="2" customFormat="1" ht="16.5" customHeight="1">
      <c r="A437" s="39"/>
      <c r="B437" s="40"/>
      <c r="C437" s="286" t="s">
        <v>704</v>
      </c>
      <c r="D437" s="286" t="s">
        <v>336</v>
      </c>
      <c r="E437" s="287" t="s">
        <v>705</v>
      </c>
      <c r="F437" s="288" t="s">
        <v>706</v>
      </c>
      <c r="G437" s="289" t="s">
        <v>372</v>
      </c>
      <c r="H437" s="290">
        <v>2</v>
      </c>
      <c r="I437" s="291"/>
      <c r="J437" s="292">
        <f>ROUND(I437*H437,2)</f>
        <v>0</v>
      </c>
      <c r="K437" s="293"/>
      <c r="L437" s="294"/>
      <c r="M437" s="295" t="s">
        <v>1</v>
      </c>
      <c r="N437" s="296" t="s">
        <v>44</v>
      </c>
      <c r="O437" s="92"/>
      <c r="P437" s="238">
        <f>O437*H437</f>
        <v>0</v>
      </c>
      <c r="Q437" s="238">
        <v>0</v>
      </c>
      <c r="R437" s="238">
        <f>Q437*H437</f>
        <v>0</v>
      </c>
      <c r="S437" s="238">
        <v>0</v>
      </c>
      <c r="T437" s="23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0" t="s">
        <v>212</v>
      </c>
      <c r="AT437" s="240" t="s">
        <v>336</v>
      </c>
      <c r="AU437" s="240" t="s">
        <v>88</v>
      </c>
      <c r="AY437" s="18" t="s">
        <v>157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8" t="s">
        <v>86</v>
      </c>
      <c r="BK437" s="241">
        <f>ROUND(I437*H437,2)</f>
        <v>0</v>
      </c>
      <c r="BL437" s="18" t="s">
        <v>163</v>
      </c>
      <c r="BM437" s="240" t="s">
        <v>707</v>
      </c>
    </row>
    <row r="438" s="2" customFormat="1" ht="24.15" customHeight="1">
      <c r="A438" s="39"/>
      <c r="B438" s="40"/>
      <c r="C438" s="286" t="s">
        <v>708</v>
      </c>
      <c r="D438" s="286" t="s">
        <v>336</v>
      </c>
      <c r="E438" s="287" t="s">
        <v>709</v>
      </c>
      <c r="F438" s="288" t="s">
        <v>710</v>
      </c>
      <c r="G438" s="289" t="s">
        <v>372</v>
      </c>
      <c r="H438" s="290">
        <v>2</v>
      </c>
      <c r="I438" s="291"/>
      <c r="J438" s="292">
        <f>ROUND(I438*H438,2)</f>
        <v>0</v>
      </c>
      <c r="K438" s="293"/>
      <c r="L438" s="294"/>
      <c r="M438" s="295" t="s">
        <v>1</v>
      </c>
      <c r="N438" s="296" t="s">
        <v>44</v>
      </c>
      <c r="O438" s="92"/>
      <c r="P438" s="238">
        <f>O438*H438</f>
        <v>0</v>
      </c>
      <c r="Q438" s="238">
        <v>0</v>
      </c>
      <c r="R438" s="238">
        <f>Q438*H438</f>
        <v>0</v>
      </c>
      <c r="S438" s="238">
        <v>0</v>
      </c>
      <c r="T438" s="23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0" t="s">
        <v>212</v>
      </c>
      <c r="AT438" s="240" t="s">
        <v>336</v>
      </c>
      <c r="AU438" s="240" t="s">
        <v>88</v>
      </c>
      <c r="AY438" s="18" t="s">
        <v>157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8" t="s">
        <v>86</v>
      </c>
      <c r="BK438" s="241">
        <f>ROUND(I438*H438,2)</f>
        <v>0</v>
      </c>
      <c r="BL438" s="18" t="s">
        <v>163</v>
      </c>
      <c r="BM438" s="240" t="s">
        <v>711</v>
      </c>
    </row>
    <row r="439" s="2" customFormat="1" ht="24.15" customHeight="1">
      <c r="A439" s="39"/>
      <c r="B439" s="40"/>
      <c r="C439" s="228" t="s">
        <v>712</v>
      </c>
      <c r="D439" s="228" t="s">
        <v>159</v>
      </c>
      <c r="E439" s="229" t="s">
        <v>713</v>
      </c>
      <c r="F439" s="230" t="s">
        <v>714</v>
      </c>
      <c r="G439" s="231" t="s">
        <v>372</v>
      </c>
      <c r="H439" s="232">
        <v>2</v>
      </c>
      <c r="I439" s="233"/>
      <c r="J439" s="234">
        <f>ROUND(I439*H439,2)</f>
        <v>0</v>
      </c>
      <c r="K439" s="235"/>
      <c r="L439" s="45"/>
      <c r="M439" s="236" t="s">
        <v>1</v>
      </c>
      <c r="N439" s="237" t="s">
        <v>44</v>
      </c>
      <c r="O439" s="92"/>
      <c r="P439" s="238">
        <f>O439*H439</f>
        <v>0</v>
      </c>
      <c r="Q439" s="238">
        <v>0</v>
      </c>
      <c r="R439" s="238">
        <f>Q439*H439</f>
        <v>0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163</v>
      </c>
      <c r="AT439" s="240" t="s">
        <v>159</v>
      </c>
      <c r="AU439" s="240" t="s">
        <v>88</v>
      </c>
      <c r="AY439" s="18" t="s">
        <v>157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86</v>
      </c>
      <c r="BK439" s="241">
        <f>ROUND(I439*H439,2)</f>
        <v>0</v>
      </c>
      <c r="BL439" s="18" t="s">
        <v>163</v>
      </c>
      <c r="BM439" s="240" t="s">
        <v>715</v>
      </c>
    </row>
    <row r="440" s="15" customFormat="1">
      <c r="A440" s="15"/>
      <c r="B440" s="264"/>
      <c r="C440" s="265"/>
      <c r="D440" s="244" t="s">
        <v>165</v>
      </c>
      <c r="E440" s="266" t="s">
        <v>1</v>
      </c>
      <c r="F440" s="267" t="s">
        <v>716</v>
      </c>
      <c r="G440" s="265"/>
      <c r="H440" s="268">
        <v>2</v>
      </c>
      <c r="I440" s="269"/>
      <c r="J440" s="265"/>
      <c r="K440" s="265"/>
      <c r="L440" s="270"/>
      <c r="M440" s="271"/>
      <c r="N440" s="272"/>
      <c r="O440" s="272"/>
      <c r="P440" s="272"/>
      <c r="Q440" s="272"/>
      <c r="R440" s="272"/>
      <c r="S440" s="272"/>
      <c r="T440" s="27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4" t="s">
        <v>165</v>
      </c>
      <c r="AU440" s="274" t="s">
        <v>88</v>
      </c>
      <c r="AV440" s="15" t="s">
        <v>88</v>
      </c>
      <c r="AW440" s="15" t="s">
        <v>34</v>
      </c>
      <c r="AX440" s="15" t="s">
        <v>79</v>
      </c>
      <c r="AY440" s="274" t="s">
        <v>157</v>
      </c>
    </row>
    <row r="441" s="16" customFormat="1">
      <c r="A441" s="16"/>
      <c r="B441" s="275"/>
      <c r="C441" s="276"/>
      <c r="D441" s="244" t="s">
        <v>165</v>
      </c>
      <c r="E441" s="277" t="s">
        <v>1</v>
      </c>
      <c r="F441" s="278" t="s">
        <v>181</v>
      </c>
      <c r="G441" s="276"/>
      <c r="H441" s="279">
        <v>2</v>
      </c>
      <c r="I441" s="280"/>
      <c r="J441" s="276"/>
      <c r="K441" s="276"/>
      <c r="L441" s="281"/>
      <c r="M441" s="282"/>
      <c r="N441" s="283"/>
      <c r="O441" s="283"/>
      <c r="P441" s="283"/>
      <c r="Q441" s="283"/>
      <c r="R441" s="283"/>
      <c r="S441" s="283"/>
      <c r="T441" s="284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85" t="s">
        <v>165</v>
      </c>
      <c r="AU441" s="285" t="s">
        <v>88</v>
      </c>
      <c r="AV441" s="16" t="s">
        <v>163</v>
      </c>
      <c r="AW441" s="16" t="s">
        <v>34</v>
      </c>
      <c r="AX441" s="16" t="s">
        <v>86</v>
      </c>
      <c r="AY441" s="285" t="s">
        <v>157</v>
      </c>
    </row>
    <row r="442" s="2" customFormat="1" ht="24.15" customHeight="1">
      <c r="A442" s="39"/>
      <c r="B442" s="40"/>
      <c r="C442" s="228" t="s">
        <v>717</v>
      </c>
      <c r="D442" s="228" t="s">
        <v>159</v>
      </c>
      <c r="E442" s="229" t="s">
        <v>718</v>
      </c>
      <c r="F442" s="230" t="s">
        <v>719</v>
      </c>
      <c r="G442" s="231" t="s">
        <v>372</v>
      </c>
      <c r="H442" s="232">
        <v>3</v>
      </c>
      <c r="I442" s="233"/>
      <c r="J442" s="234">
        <f>ROUND(I442*H442,2)</f>
        <v>0</v>
      </c>
      <c r="K442" s="235"/>
      <c r="L442" s="45"/>
      <c r="M442" s="236" t="s">
        <v>1</v>
      </c>
      <c r="N442" s="237" t="s">
        <v>44</v>
      </c>
      <c r="O442" s="92"/>
      <c r="P442" s="238">
        <f>O442*H442</f>
        <v>0</v>
      </c>
      <c r="Q442" s="238">
        <v>0</v>
      </c>
      <c r="R442" s="238">
        <f>Q442*H442</f>
        <v>0</v>
      </c>
      <c r="S442" s="238">
        <v>0</v>
      </c>
      <c r="T442" s="23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0" t="s">
        <v>163</v>
      </c>
      <c r="AT442" s="240" t="s">
        <v>159</v>
      </c>
      <c r="AU442" s="240" t="s">
        <v>88</v>
      </c>
      <c r="AY442" s="18" t="s">
        <v>157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8" t="s">
        <v>86</v>
      </c>
      <c r="BK442" s="241">
        <f>ROUND(I442*H442,2)</f>
        <v>0</v>
      </c>
      <c r="BL442" s="18" t="s">
        <v>163</v>
      </c>
      <c r="BM442" s="240" t="s">
        <v>720</v>
      </c>
    </row>
    <row r="443" s="15" customFormat="1">
      <c r="A443" s="15"/>
      <c r="B443" s="264"/>
      <c r="C443" s="265"/>
      <c r="D443" s="244" t="s">
        <v>165</v>
      </c>
      <c r="E443" s="266" t="s">
        <v>1</v>
      </c>
      <c r="F443" s="267" t="s">
        <v>721</v>
      </c>
      <c r="G443" s="265"/>
      <c r="H443" s="268">
        <v>3</v>
      </c>
      <c r="I443" s="269"/>
      <c r="J443" s="265"/>
      <c r="K443" s="265"/>
      <c r="L443" s="270"/>
      <c r="M443" s="271"/>
      <c r="N443" s="272"/>
      <c r="O443" s="272"/>
      <c r="P443" s="272"/>
      <c r="Q443" s="272"/>
      <c r="R443" s="272"/>
      <c r="S443" s="272"/>
      <c r="T443" s="27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4" t="s">
        <v>165</v>
      </c>
      <c r="AU443" s="274" t="s">
        <v>88</v>
      </c>
      <c r="AV443" s="15" t="s">
        <v>88</v>
      </c>
      <c r="AW443" s="15" t="s">
        <v>34</v>
      </c>
      <c r="AX443" s="15" t="s">
        <v>79</v>
      </c>
      <c r="AY443" s="274" t="s">
        <v>157</v>
      </c>
    </row>
    <row r="444" s="16" customFormat="1">
      <c r="A444" s="16"/>
      <c r="B444" s="275"/>
      <c r="C444" s="276"/>
      <c r="D444" s="244" t="s">
        <v>165</v>
      </c>
      <c r="E444" s="277" t="s">
        <v>1</v>
      </c>
      <c r="F444" s="278" t="s">
        <v>181</v>
      </c>
      <c r="G444" s="276"/>
      <c r="H444" s="279">
        <v>3</v>
      </c>
      <c r="I444" s="280"/>
      <c r="J444" s="276"/>
      <c r="K444" s="276"/>
      <c r="L444" s="281"/>
      <c r="M444" s="282"/>
      <c r="N444" s="283"/>
      <c r="O444" s="283"/>
      <c r="P444" s="283"/>
      <c r="Q444" s="283"/>
      <c r="R444" s="283"/>
      <c r="S444" s="283"/>
      <c r="T444" s="284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85" t="s">
        <v>165</v>
      </c>
      <c r="AU444" s="285" t="s">
        <v>88</v>
      </c>
      <c r="AV444" s="16" t="s">
        <v>163</v>
      </c>
      <c r="AW444" s="16" t="s">
        <v>34</v>
      </c>
      <c r="AX444" s="16" t="s">
        <v>86</v>
      </c>
      <c r="AY444" s="285" t="s">
        <v>157</v>
      </c>
    </row>
    <row r="445" s="2" customFormat="1" ht="33" customHeight="1">
      <c r="A445" s="39"/>
      <c r="B445" s="40"/>
      <c r="C445" s="228" t="s">
        <v>722</v>
      </c>
      <c r="D445" s="228" t="s">
        <v>159</v>
      </c>
      <c r="E445" s="229" t="s">
        <v>723</v>
      </c>
      <c r="F445" s="230" t="s">
        <v>724</v>
      </c>
      <c r="G445" s="231" t="s">
        <v>372</v>
      </c>
      <c r="H445" s="232">
        <v>3</v>
      </c>
      <c r="I445" s="233"/>
      <c r="J445" s="234">
        <f>ROUND(I445*H445,2)</f>
        <v>0</v>
      </c>
      <c r="K445" s="235"/>
      <c r="L445" s="45"/>
      <c r="M445" s="236" t="s">
        <v>1</v>
      </c>
      <c r="N445" s="237" t="s">
        <v>44</v>
      </c>
      <c r="O445" s="92"/>
      <c r="P445" s="238">
        <f>O445*H445</f>
        <v>0</v>
      </c>
      <c r="Q445" s="238">
        <v>0</v>
      </c>
      <c r="R445" s="238">
        <f>Q445*H445</f>
        <v>0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163</v>
      </c>
      <c r="AT445" s="240" t="s">
        <v>159</v>
      </c>
      <c r="AU445" s="240" t="s">
        <v>88</v>
      </c>
      <c r="AY445" s="18" t="s">
        <v>157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86</v>
      </c>
      <c r="BK445" s="241">
        <f>ROUND(I445*H445,2)</f>
        <v>0</v>
      </c>
      <c r="BL445" s="18" t="s">
        <v>163</v>
      </c>
      <c r="BM445" s="240" t="s">
        <v>725</v>
      </c>
    </row>
    <row r="446" s="15" customFormat="1">
      <c r="A446" s="15"/>
      <c r="B446" s="264"/>
      <c r="C446" s="265"/>
      <c r="D446" s="244" t="s">
        <v>165</v>
      </c>
      <c r="E446" s="266" t="s">
        <v>1</v>
      </c>
      <c r="F446" s="267" t="s">
        <v>726</v>
      </c>
      <c r="G446" s="265"/>
      <c r="H446" s="268">
        <v>3</v>
      </c>
      <c r="I446" s="269"/>
      <c r="J446" s="265"/>
      <c r="K446" s="265"/>
      <c r="L446" s="270"/>
      <c r="M446" s="271"/>
      <c r="N446" s="272"/>
      <c r="O446" s="272"/>
      <c r="P446" s="272"/>
      <c r="Q446" s="272"/>
      <c r="R446" s="272"/>
      <c r="S446" s="272"/>
      <c r="T446" s="27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4" t="s">
        <v>165</v>
      </c>
      <c r="AU446" s="274" t="s">
        <v>88</v>
      </c>
      <c r="AV446" s="15" t="s">
        <v>88</v>
      </c>
      <c r="AW446" s="15" t="s">
        <v>34</v>
      </c>
      <c r="AX446" s="15" t="s">
        <v>79</v>
      </c>
      <c r="AY446" s="274" t="s">
        <v>157</v>
      </c>
    </row>
    <row r="447" s="16" customFormat="1">
      <c r="A447" s="16"/>
      <c r="B447" s="275"/>
      <c r="C447" s="276"/>
      <c r="D447" s="244" t="s">
        <v>165</v>
      </c>
      <c r="E447" s="277" t="s">
        <v>1</v>
      </c>
      <c r="F447" s="278" t="s">
        <v>181</v>
      </c>
      <c r="G447" s="276"/>
      <c r="H447" s="279">
        <v>3</v>
      </c>
      <c r="I447" s="280"/>
      <c r="J447" s="276"/>
      <c r="K447" s="276"/>
      <c r="L447" s="281"/>
      <c r="M447" s="282"/>
      <c r="N447" s="283"/>
      <c r="O447" s="283"/>
      <c r="P447" s="283"/>
      <c r="Q447" s="283"/>
      <c r="R447" s="283"/>
      <c r="S447" s="283"/>
      <c r="T447" s="284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85" t="s">
        <v>165</v>
      </c>
      <c r="AU447" s="285" t="s">
        <v>88</v>
      </c>
      <c r="AV447" s="16" t="s">
        <v>163</v>
      </c>
      <c r="AW447" s="16" t="s">
        <v>34</v>
      </c>
      <c r="AX447" s="16" t="s">
        <v>86</v>
      </c>
      <c r="AY447" s="285" t="s">
        <v>157</v>
      </c>
    </row>
    <row r="448" s="12" customFormat="1" ht="22.8" customHeight="1">
      <c r="A448" s="12"/>
      <c r="B448" s="212"/>
      <c r="C448" s="213"/>
      <c r="D448" s="214" t="s">
        <v>78</v>
      </c>
      <c r="E448" s="226" t="s">
        <v>223</v>
      </c>
      <c r="F448" s="226" t="s">
        <v>727</v>
      </c>
      <c r="G448" s="213"/>
      <c r="H448" s="213"/>
      <c r="I448" s="216"/>
      <c r="J448" s="227">
        <f>BK448</f>
        <v>0</v>
      </c>
      <c r="K448" s="213"/>
      <c r="L448" s="218"/>
      <c r="M448" s="219"/>
      <c r="N448" s="220"/>
      <c r="O448" s="220"/>
      <c r="P448" s="221">
        <f>SUM(P449:P590)</f>
        <v>0</v>
      </c>
      <c r="Q448" s="220"/>
      <c r="R448" s="221">
        <f>SUM(R449:R590)</f>
        <v>23.472680581379997</v>
      </c>
      <c r="S448" s="220"/>
      <c r="T448" s="222">
        <f>SUM(T449:T590)</f>
        <v>13.888000000000002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23" t="s">
        <v>86</v>
      </c>
      <c r="AT448" s="224" t="s">
        <v>78</v>
      </c>
      <c r="AU448" s="224" t="s">
        <v>86</v>
      </c>
      <c r="AY448" s="223" t="s">
        <v>157</v>
      </c>
      <c r="BK448" s="225">
        <f>SUM(BK449:BK590)</f>
        <v>0</v>
      </c>
    </row>
    <row r="449" s="2" customFormat="1" ht="24.15" customHeight="1">
      <c r="A449" s="39"/>
      <c r="B449" s="40"/>
      <c r="C449" s="228" t="s">
        <v>728</v>
      </c>
      <c r="D449" s="228" t="s">
        <v>159</v>
      </c>
      <c r="E449" s="229" t="s">
        <v>729</v>
      </c>
      <c r="F449" s="230" t="s">
        <v>730</v>
      </c>
      <c r="G449" s="231" t="s">
        <v>372</v>
      </c>
      <c r="H449" s="232">
        <v>6</v>
      </c>
      <c r="I449" s="233"/>
      <c r="J449" s="234">
        <f>ROUND(I449*H449,2)</f>
        <v>0</v>
      </c>
      <c r="K449" s="235"/>
      <c r="L449" s="45"/>
      <c r="M449" s="236" t="s">
        <v>1</v>
      </c>
      <c r="N449" s="237" t="s">
        <v>44</v>
      </c>
      <c r="O449" s="92"/>
      <c r="P449" s="238">
        <f>O449*H449</f>
        <v>0</v>
      </c>
      <c r="Q449" s="238">
        <v>0.00069999999999999999</v>
      </c>
      <c r="R449" s="238">
        <f>Q449*H449</f>
        <v>0.0041999999999999997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163</v>
      </c>
      <c r="AT449" s="240" t="s">
        <v>159</v>
      </c>
      <c r="AU449" s="240" t="s">
        <v>88</v>
      </c>
      <c r="AY449" s="18" t="s">
        <v>157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86</v>
      </c>
      <c r="BK449" s="241">
        <f>ROUND(I449*H449,2)</f>
        <v>0</v>
      </c>
      <c r="BL449" s="18" t="s">
        <v>163</v>
      </c>
      <c r="BM449" s="240" t="s">
        <v>731</v>
      </c>
    </row>
    <row r="450" s="13" customFormat="1">
      <c r="A450" s="13"/>
      <c r="B450" s="242"/>
      <c r="C450" s="243"/>
      <c r="D450" s="244" t="s">
        <v>165</v>
      </c>
      <c r="E450" s="245" t="s">
        <v>1</v>
      </c>
      <c r="F450" s="246" t="s">
        <v>732</v>
      </c>
      <c r="G450" s="243"/>
      <c r="H450" s="245" t="s">
        <v>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2" t="s">
        <v>165</v>
      </c>
      <c r="AU450" s="252" t="s">
        <v>88</v>
      </c>
      <c r="AV450" s="13" t="s">
        <v>86</v>
      </c>
      <c r="AW450" s="13" t="s">
        <v>34</v>
      </c>
      <c r="AX450" s="13" t="s">
        <v>79</v>
      </c>
      <c r="AY450" s="252" t="s">
        <v>157</v>
      </c>
    </row>
    <row r="451" s="13" customFormat="1">
      <c r="A451" s="13"/>
      <c r="B451" s="242"/>
      <c r="C451" s="243"/>
      <c r="D451" s="244" t="s">
        <v>165</v>
      </c>
      <c r="E451" s="245" t="s">
        <v>1</v>
      </c>
      <c r="F451" s="246" t="s">
        <v>733</v>
      </c>
      <c r="G451" s="243"/>
      <c r="H451" s="245" t="s">
        <v>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2" t="s">
        <v>165</v>
      </c>
      <c r="AU451" s="252" t="s">
        <v>88</v>
      </c>
      <c r="AV451" s="13" t="s">
        <v>86</v>
      </c>
      <c r="AW451" s="13" t="s">
        <v>34</v>
      </c>
      <c r="AX451" s="13" t="s">
        <v>79</v>
      </c>
      <c r="AY451" s="252" t="s">
        <v>157</v>
      </c>
    </row>
    <row r="452" s="15" customFormat="1">
      <c r="A452" s="15"/>
      <c r="B452" s="264"/>
      <c r="C452" s="265"/>
      <c r="D452" s="244" t="s">
        <v>165</v>
      </c>
      <c r="E452" s="266" t="s">
        <v>1</v>
      </c>
      <c r="F452" s="267" t="s">
        <v>734</v>
      </c>
      <c r="G452" s="265"/>
      <c r="H452" s="268">
        <v>5</v>
      </c>
      <c r="I452" s="269"/>
      <c r="J452" s="265"/>
      <c r="K452" s="265"/>
      <c r="L452" s="270"/>
      <c r="M452" s="271"/>
      <c r="N452" s="272"/>
      <c r="O452" s="272"/>
      <c r="P452" s="272"/>
      <c r="Q452" s="272"/>
      <c r="R452" s="272"/>
      <c r="S452" s="272"/>
      <c r="T452" s="27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4" t="s">
        <v>165</v>
      </c>
      <c r="AU452" s="274" t="s">
        <v>88</v>
      </c>
      <c r="AV452" s="15" t="s">
        <v>88</v>
      </c>
      <c r="AW452" s="15" t="s">
        <v>34</v>
      </c>
      <c r="AX452" s="15" t="s">
        <v>79</v>
      </c>
      <c r="AY452" s="274" t="s">
        <v>157</v>
      </c>
    </row>
    <row r="453" s="14" customFormat="1">
      <c r="A453" s="14"/>
      <c r="B453" s="253"/>
      <c r="C453" s="254"/>
      <c r="D453" s="244" t="s">
        <v>165</v>
      </c>
      <c r="E453" s="255" t="s">
        <v>1</v>
      </c>
      <c r="F453" s="256" t="s">
        <v>735</v>
      </c>
      <c r="G453" s="254"/>
      <c r="H453" s="257">
        <v>5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3" t="s">
        <v>165</v>
      </c>
      <c r="AU453" s="263" t="s">
        <v>88</v>
      </c>
      <c r="AV453" s="14" t="s">
        <v>176</v>
      </c>
      <c r="AW453" s="14" t="s">
        <v>34</v>
      </c>
      <c r="AX453" s="14" t="s">
        <v>79</v>
      </c>
      <c r="AY453" s="263" t="s">
        <v>157</v>
      </c>
    </row>
    <row r="454" s="15" customFormat="1">
      <c r="A454" s="15"/>
      <c r="B454" s="264"/>
      <c r="C454" s="265"/>
      <c r="D454" s="244" t="s">
        <v>165</v>
      </c>
      <c r="E454" s="266" t="s">
        <v>1</v>
      </c>
      <c r="F454" s="267" t="s">
        <v>736</v>
      </c>
      <c r="G454" s="265"/>
      <c r="H454" s="268">
        <v>3</v>
      </c>
      <c r="I454" s="269"/>
      <c r="J454" s="265"/>
      <c r="K454" s="265"/>
      <c r="L454" s="270"/>
      <c r="M454" s="271"/>
      <c r="N454" s="272"/>
      <c r="O454" s="272"/>
      <c r="P454" s="272"/>
      <c r="Q454" s="272"/>
      <c r="R454" s="272"/>
      <c r="S454" s="272"/>
      <c r="T454" s="27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4" t="s">
        <v>165</v>
      </c>
      <c r="AU454" s="274" t="s">
        <v>88</v>
      </c>
      <c r="AV454" s="15" t="s">
        <v>88</v>
      </c>
      <c r="AW454" s="15" t="s">
        <v>34</v>
      </c>
      <c r="AX454" s="15" t="s">
        <v>79</v>
      </c>
      <c r="AY454" s="274" t="s">
        <v>157</v>
      </c>
    </row>
    <row r="455" s="15" customFormat="1">
      <c r="A455" s="15"/>
      <c r="B455" s="264"/>
      <c r="C455" s="265"/>
      <c r="D455" s="244" t="s">
        <v>165</v>
      </c>
      <c r="E455" s="266" t="s">
        <v>1</v>
      </c>
      <c r="F455" s="267" t="s">
        <v>737</v>
      </c>
      <c r="G455" s="265"/>
      <c r="H455" s="268">
        <v>-2</v>
      </c>
      <c r="I455" s="269"/>
      <c r="J455" s="265"/>
      <c r="K455" s="265"/>
      <c r="L455" s="270"/>
      <c r="M455" s="271"/>
      <c r="N455" s="272"/>
      <c r="O455" s="272"/>
      <c r="P455" s="272"/>
      <c r="Q455" s="272"/>
      <c r="R455" s="272"/>
      <c r="S455" s="272"/>
      <c r="T455" s="27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4" t="s">
        <v>165</v>
      </c>
      <c r="AU455" s="274" t="s">
        <v>88</v>
      </c>
      <c r="AV455" s="15" t="s">
        <v>88</v>
      </c>
      <c r="AW455" s="15" t="s">
        <v>34</v>
      </c>
      <c r="AX455" s="15" t="s">
        <v>79</v>
      </c>
      <c r="AY455" s="274" t="s">
        <v>157</v>
      </c>
    </row>
    <row r="456" s="14" customFormat="1">
      <c r="A456" s="14"/>
      <c r="B456" s="253"/>
      <c r="C456" s="254"/>
      <c r="D456" s="244" t="s">
        <v>165</v>
      </c>
      <c r="E456" s="255" t="s">
        <v>1</v>
      </c>
      <c r="F456" s="256" t="s">
        <v>738</v>
      </c>
      <c r="G456" s="254"/>
      <c r="H456" s="257">
        <v>1</v>
      </c>
      <c r="I456" s="258"/>
      <c r="J456" s="254"/>
      <c r="K456" s="254"/>
      <c r="L456" s="259"/>
      <c r="M456" s="260"/>
      <c r="N456" s="261"/>
      <c r="O456" s="261"/>
      <c r="P456" s="261"/>
      <c r="Q456" s="261"/>
      <c r="R456" s="261"/>
      <c r="S456" s="261"/>
      <c r="T456" s="26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3" t="s">
        <v>165</v>
      </c>
      <c r="AU456" s="263" t="s">
        <v>88</v>
      </c>
      <c r="AV456" s="14" t="s">
        <v>176</v>
      </c>
      <c r="AW456" s="14" t="s">
        <v>34</v>
      </c>
      <c r="AX456" s="14" t="s">
        <v>79</v>
      </c>
      <c r="AY456" s="263" t="s">
        <v>157</v>
      </c>
    </row>
    <row r="457" s="16" customFormat="1">
      <c r="A457" s="16"/>
      <c r="B457" s="275"/>
      <c r="C457" s="276"/>
      <c r="D457" s="244" t="s">
        <v>165</v>
      </c>
      <c r="E457" s="277" t="s">
        <v>1</v>
      </c>
      <c r="F457" s="278" t="s">
        <v>181</v>
      </c>
      <c r="G457" s="276"/>
      <c r="H457" s="279">
        <v>6</v>
      </c>
      <c r="I457" s="280"/>
      <c r="J457" s="276"/>
      <c r="K457" s="276"/>
      <c r="L457" s="281"/>
      <c r="M457" s="282"/>
      <c r="N457" s="283"/>
      <c r="O457" s="283"/>
      <c r="P457" s="283"/>
      <c r="Q457" s="283"/>
      <c r="R457" s="283"/>
      <c r="S457" s="283"/>
      <c r="T457" s="284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285" t="s">
        <v>165</v>
      </c>
      <c r="AU457" s="285" t="s">
        <v>88</v>
      </c>
      <c r="AV457" s="16" t="s">
        <v>163</v>
      </c>
      <c r="AW457" s="16" t="s">
        <v>34</v>
      </c>
      <c r="AX457" s="16" t="s">
        <v>86</v>
      </c>
      <c r="AY457" s="285" t="s">
        <v>157</v>
      </c>
    </row>
    <row r="458" s="2" customFormat="1" ht="24.15" customHeight="1">
      <c r="A458" s="39"/>
      <c r="B458" s="40"/>
      <c r="C458" s="286" t="s">
        <v>739</v>
      </c>
      <c r="D458" s="286" t="s">
        <v>336</v>
      </c>
      <c r="E458" s="287" t="s">
        <v>740</v>
      </c>
      <c r="F458" s="288" t="s">
        <v>741</v>
      </c>
      <c r="G458" s="289" t="s">
        <v>372</v>
      </c>
      <c r="H458" s="290">
        <v>1</v>
      </c>
      <c r="I458" s="291"/>
      <c r="J458" s="292">
        <f>ROUND(I458*H458,2)</f>
        <v>0</v>
      </c>
      <c r="K458" s="293"/>
      <c r="L458" s="294"/>
      <c r="M458" s="295" t="s">
        <v>1</v>
      </c>
      <c r="N458" s="296" t="s">
        <v>44</v>
      </c>
      <c r="O458" s="92"/>
      <c r="P458" s="238">
        <f>O458*H458</f>
        <v>0</v>
      </c>
      <c r="Q458" s="238">
        <v>0</v>
      </c>
      <c r="R458" s="238">
        <f>Q458*H458</f>
        <v>0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212</v>
      </c>
      <c r="AT458" s="240" t="s">
        <v>336</v>
      </c>
      <c r="AU458" s="240" t="s">
        <v>88</v>
      </c>
      <c r="AY458" s="18" t="s">
        <v>157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86</v>
      </c>
      <c r="BK458" s="241">
        <f>ROUND(I458*H458,2)</f>
        <v>0</v>
      </c>
      <c r="BL458" s="18" t="s">
        <v>163</v>
      </c>
      <c r="BM458" s="240" t="s">
        <v>742</v>
      </c>
    </row>
    <row r="459" s="13" customFormat="1">
      <c r="A459" s="13"/>
      <c r="B459" s="242"/>
      <c r="C459" s="243"/>
      <c r="D459" s="244" t="s">
        <v>165</v>
      </c>
      <c r="E459" s="245" t="s">
        <v>1</v>
      </c>
      <c r="F459" s="246" t="s">
        <v>743</v>
      </c>
      <c r="G459" s="243"/>
      <c r="H459" s="245" t="s">
        <v>1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165</v>
      </c>
      <c r="AU459" s="252" t="s">
        <v>88</v>
      </c>
      <c r="AV459" s="13" t="s">
        <v>86</v>
      </c>
      <c r="AW459" s="13" t="s">
        <v>34</v>
      </c>
      <c r="AX459" s="13" t="s">
        <v>79</v>
      </c>
      <c r="AY459" s="252" t="s">
        <v>157</v>
      </c>
    </row>
    <row r="460" s="15" customFormat="1">
      <c r="A460" s="15"/>
      <c r="B460" s="264"/>
      <c r="C460" s="265"/>
      <c r="D460" s="244" t="s">
        <v>165</v>
      </c>
      <c r="E460" s="266" t="s">
        <v>1</v>
      </c>
      <c r="F460" s="267" t="s">
        <v>744</v>
      </c>
      <c r="G460" s="265"/>
      <c r="H460" s="268">
        <v>1</v>
      </c>
      <c r="I460" s="269"/>
      <c r="J460" s="265"/>
      <c r="K460" s="265"/>
      <c r="L460" s="270"/>
      <c r="M460" s="271"/>
      <c r="N460" s="272"/>
      <c r="O460" s="272"/>
      <c r="P460" s="272"/>
      <c r="Q460" s="272"/>
      <c r="R460" s="272"/>
      <c r="S460" s="272"/>
      <c r="T460" s="27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4" t="s">
        <v>165</v>
      </c>
      <c r="AU460" s="274" t="s">
        <v>88</v>
      </c>
      <c r="AV460" s="15" t="s">
        <v>88</v>
      </c>
      <c r="AW460" s="15" t="s">
        <v>34</v>
      </c>
      <c r="AX460" s="15" t="s">
        <v>79</v>
      </c>
      <c r="AY460" s="274" t="s">
        <v>157</v>
      </c>
    </row>
    <row r="461" s="16" customFormat="1">
      <c r="A461" s="16"/>
      <c r="B461" s="275"/>
      <c r="C461" s="276"/>
      <c r="D461" s="244" t="s">
        <v>165</v>
      </c>
      <c r="E461" s="277" t="s">
        <v>1</v>
      </c>
      <c r="F461" s="278" t="s">
        <v>181</v>
      </c>
      <c r="G461" s="276"/>
      <c r="H461" s="279">
        <v>1</v>
      </c>
      <c r="I461" s="280"/>
      <c r="J461" s="276"/>
      <c r="K461" s="276"/>
      <c r="L461" s="281"/>
      <c r="M461" s="282"/>
      <c r="N461" s="283"/>
      <c r="O461" s="283"/>
      <c r="P461" s="283"/>
      <c r="Q461" s="283"/>
      <c r="R461" s="283"/>
      <c r="S461" s="283"/>
      <c r="T461" s="284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85" t="s">
        <v>165</v>
      </c>
      <c r="AU461" s="285" t="s">
        <v>88</v>
      </c>
      <c r="AV461" s="16" t="s">
        <v>163</v>
      </c>
      <c r="AW461" s="16" t="s">
        <v>34</v>
      </c>
      <c r="AX461" s="16" t="s">
        <v>86</v>
      </c>
      <c r="AY461" s="285" t="s">
        <v>157</v>
      </c>
    </row>
    <row r="462" s="2" customFormat="1" ht="24.15" customHeight="1">
      <c r="A462" s="39"/>
      <c r="B462" s="40"/>
      <c r="C462" s="286" t="s">
        <v>745</v>
      </c>
      <c r="D462" s="286" t="s">
        <v>336</v>
      </c>
      <c r="E462" s="287" t="s">
        <v>746</v>
      </c>
      <c r="F462" s="288" t="s">
        <v>747</v>
      </c>
      <c r="G462" s="289" t="s">
        <v>372</v>
      </c>
      <c r="H462" s="290">
        <v>1</v>
      </c>
      <c r="I462" s="291"/>
      <c r="J462" s="292">
        <f>ROUND(I462*H462,2)</f>
        <v>0</v>
      </c>
      <c r="K462" s="293"/>
      <c r="L462" s="294"/>
      <c r="M462" s="295" t="s">
        <v>1</v>
      </c>
      <c r="N462" s="296" t="s">
        <v>44</v>
      </c>
      <c r="O462" s="92"/>
      <c r="P462" s="238">
        <f>O462*H462</f>
        <v>0</v>
      </c>
      <c r="Q462" s="238">
        <v>0</v>
      </c>
      <c r="R462" s="238">
        <f>Q462*H462</f>
        <v>0</v>
      </c>
      <c r="S462" s="238">
        <v>0</v>
      </c>
      <c r="T462" s="23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0" t="s">
        <v>212</v>
      </c>
      <c r="AT462" s="240" t="s">
        <v>336</v>
      </c>
      <c r="AU462" s="240" t="s">
        <v>88</v>
      </c>
      <c r="AY462" s="18" t="s">
        <v>157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8" t="s">
        <v>86</v>
      </c>
      <c r="BK462" s="241">
        <f>ROUND(I462*H462,2)</f>
        <v>0</v>
      </c>
      <c r="BL462" s="18" t="s">
        <v>163</v>
      </c>
      <c r="BM462" s="240" t="s">
        <v>748</v>
      </c>
    </row>
    <row r="463" s="15" customFormat="1">
      <c r="A463" s="15"/>
      <c r="B463" s="264"/>
      <c r="C463" s="265"/>
      <c r="D463" s="244" t="s">
        <v>165</v>
      </c>
      <c r="E463" s="266" t="s">
        <v>1</v>
      </c>
      <c r="F463" s="267" t="s">
        <v>749</v>
      </c>
      <c r="G463" s="265"/>
      <c r="H463" s="268">
        <v>1</v>
      </c>
      <c r="I463" s="269"/>
      <c r="J463" s="265"/>
      <c r="K463" s="265"/>
      <c r="L463" s="270"/>
      <c r="M463" s="271"/>
      <c r="N463" s="272"/>
      <c r="O463" s="272"/>
      <c r="P463" s="272"/>
      <c r="Q463" s="272"/>
      <c r="R463" s="272"/>
      <c r="S463" s="272"/>
      <c r="T463" s="27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4" t="s">
        <v>165</v>
      </c>
      <c r="AU463" s="274" t="s">
        <v>88</v>
      </c>
      <c r="AV463" s="15" t="s">
        <v>88</v>
      </c>
      <c r="AW463" s="15" t="s">
        <v>34</v>
      </c>
      <c r="AX463" s="15" t="s">
        <v>79</v>
      </c>
      <c r="AY463" s="274" t="s">
        <v>157</v>
      </c>
    </row>
    <row r="464" s="16" customFormat="1">
      <c r="A464" s="16"/>
      <c r="B464" s="275"/>
      <c r="C464" s="276"/>
      <c r="D464" s="244" t="s">
        <v>165</v>
      </c>
      <c r="E464" s="277" t="s">
        <v>1</v>
      </c>
      <c r="F464" s="278" t="s">
        <v>181</v>
      </c>
      <c r="G464" s="276"/>
      <c r="H464" s="279">
        <v>1</v>
      </c>
      <c r="I464" s="280"/>
      <c r="J464" s="276"/>
      <c r="K464" s="276"/>
      <c r="L464" s="281"/>
      <c r="M464" s="282"/>
      <c r="N464" s="283"/>
      <c r="O464" s="283"/>
      <c r="P464" s="283"/>
      <c r="Q464" s="283"/>
      <c r="R464" s="283"/>
      <c r="S464" s="283"/>
      <c r="T464" s="284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85" t="s">
        <v>165</v>
      </c>
      <c r="AU464" s="285" t="s">
        <v>88</v>
      </c>
      <c r="AV464" s="16" t="s">
        <v>163</v>
      </c>
      <c r="AW464" s="16" t="s">
        <v>34</v>
      </c>
      <c r="AX464" s="16" t="s">
        <v>86</v>
      </c>
      <c r="AY464" s="285" t="s">
        <v>157</v>
      </c>
    </row>
    <row r="465" s="2" customFormat="1" ht="16.5" customHeight="1">
      <c r="A465" s="39"/>
      <c r="B465" s="40"/>
      <c r="C465" s="286" t="s">
        <v>750</v>
      </c>
      <c r="D465" s="286" t="s">
        <v>336</v>
      </c>
      <c r="E465" s="287" t="s">
        <v>751</v>
      </c>
      <c r="F465" s="288" t="s">
        <v>752</v>
      </c>
      <c r="G465" s="289" t="s">
        <v>372</v>
      </c>
      <c r="H465" s="290">
        <v>2</v>
      </c>
      <c r="I465" s="291"/>
      <c r="J465" s="292">
        <f>ROUND(I465*H465,2)</f>
        <v>0</v>
      </c>
      <c r="K465" s="293"/>
      <c r="L465" s="294"/>
      <c r="M465" s="295" t="s">
        <v>1</v>
      </c>
      <c r="N465" s="296" t="s">
        <v>44</v>
      </c>
      <c r="O465" s="92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212</v>
      </c>
      <c r="AT465" s="240" t="s">
        <v>336</v>
      </c>
      <c r="AU465" s="240" t="s">
        <v>88</v>
      </c>
      <c r="AY465" s="18" t="s">
        <v>157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86</v>
      </c>
      <c r="BK465" s="241">
        <f>ROUND(I465*H465,2)</f>
        <v>0</v>
      </c>
      <c r="BL465" s="18" t="s">
        <v>163</v>
      </c>
      <c r="BM465" s="240" t="s">
        <v>753</v>
      </c>
    </row>
    <row r="466" s="15" customFormat="1">
      <c r="A466" s="15"/>
      <c r="B466" s="264"/>
      <c r="C466" s="265"/>
      <c r="D466" s="244" t="s">
        <v>165</v>
      </c>
      <c r="E466" s="266" t="s">
        <v>1</v>
      </c>
      <c r="F466" s="267" t="s">
        <v>754</v>
      </c>
      <c r="G466" s="265"/>
      <c r="H466" s="268">
        <v>2</v>
      </c>
      <c r="I466" s="269"/>
      <c r="J466" s="265"/>
      <c r="K466" s="265"/>
      <c r="L466" s="270"/>
      <c r="M466" s="271"/>
      <c r="N466" s="272"/>
      <c r="O466" s="272"/>
      <c r="P466" s="272"/>
      <c r="Q466" s="272"/>
      <c r="R466" s="272"/>
      <c r="S466" s="272"/>
      <c r="T466" s="27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4" t="s">
        <v>165</v>
      </c>
      <c r="AU466" s="274" t="s">
        <v>88</v>
      </c>
      <c r="AV466" s="15" t="s">
        <v>88</v>
      </c>
      <c r="AW466" s="15" t="s">
        <v>34</v>
      </c>
      <c r="AX466" s="15" t="s">
        <v>79</v>
      </c>
      <c r="AY466" s="274" t="s">
        <v>157</v>
      </c>
    </row>
    <row r="467" s="16" customFormat="1">
      <c r="A467" s="16"/>
      <c r="B467" s="275"/>
      <c r="C467" s="276"/>
      <c r="D467" s="244" t="s">
        <v>165</v>
      </c>
      <c r="E467" s="277" t="s">
        <v>1</v>
      </c>
      <c r="F467" s="278" t="s">
        <v>181</v>
      </c>
      <c r="G467" s="276"/>
      <c r="H467" s="279">
        <v>2</v>
      </c>
      <c r="I467" s="280"/>
      <c r="J467" s="276"/>
      <c r="K467" s="276"/>
      <c r="L467" s="281"/>
      <c r="M467" s="282"/>
      <c r="N467" s="283"/>
      <c r="O467" s="283"/>
      <c r="P467" s="283"/>
      <c r="Q467" s="283"/>
      <c r="R467" s="283"/>
      <c r="S467" s="283"/>
      <c r="T467" s="284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85" t="s">
        <v>165</v>
      </c>
      <c r="AU467" s="285" t="s">
        <v>88</v>
      </c>
      <c r="AV467" s="16" t="s">
        <v>163</v>
      </c>
      <c r="AW467" s="16" t="s">
        <v>34</v>
      </c>
      <c r="AX467" s="16" t="s">
        <v>86</v>
      </c>
      <c r="AY467" s="285" t="s">
        <v>157</v>
      </c>
    </row>
    <row r="468" s="2" customFormat="1" ht="24.15" customHeight="1">
      <c r="A468" s="39"/>
      <c r="B468" s="40"/>
      <c r="C468" s="286" t="s">
        <v>755</v>
      </c>
      <c r="D468" s="286" t="s">
        <v>336</v>
      </c>
      <c r="E468" s="287" t="s">
        <v>756</v>
      </c>
      <c r="F468" s="288" t="s">
        <v>757</v>
      </c>
      <c r="G468" s="289" t="s">
        <v>372</v>
      </c>
      <c r="H468" s="290">
        <v>1</v>
      </c>
      <c r="I468" s="291"/>
      <c r="J468" s="292">
        <f>ROUND(I468*H468,2)</f>
        <v>0</v>
      </c>
      <c r="K468" s="293"/>
      <c r="L468" s="294"/>
      <c r="M468" s="295" t="s">
        <v>1</v>
      </c>
      <c r="N468" s="296" t="s">
        <v>44</v>
      </c>
      <c r="O468" s="92"/>
      <c r="P468" s="238">
        <f>O468*H468</f>
        <v>0</v>
      </c>
      <c r="Q468" s="238">
        <v>0</v>
      </c>
      <c r="R468" s="238">
        <f>Q468*H468</f>
        <v>0</v>
      </c>
      <c r="S468" s="238">
        <v>0</v>
      </c>
      <c r="T468" s="23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0" t="s">
        <v>212</v>
      </c>
      <c r="AT468" s="240" t="s">
        <v>336</v>
      </c>
      <c r="AU468" s="240" t="s">
        <v>88</v>
      </c>
      <c r="AY468" s="18" t="s">
        <v>157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8" t="s">
        <v>86</v>
      </c>
      <c r="BK468" s="241">
        <f>ROUND(I468*H468,2)</f>
        <v>0</v>
      </c>
      <c r="BL468" s="18" t="s">
        <v>163</v>
      </c>
      <c r="BM468" s="240" t="s">
        <v>758</v>
      </c>
    </row>
    <row r="469" s="15" customFormat="1">
      <c r="A469" s="15"/>
      <c r="B469" s="264"/>
      <c r="C469" s="265"/>
      <c r="D469" s="244" t="s">
        <v>165</v>
      </c>
      <c r="E469" s="266" t="s">
        <v>1</v>
      </c>
      <c r="F469" s="267" t="s">
        <v>759</v>
      </c>
      <c r="G469" s="265"/>
      <c r="H469" s="268">
        <v>1</v>
      </c>
      <c r="I469" s="269"/>
      <c r="J469" s="265"/>
      <c r="K469" s="265"/>
      <c r="L469" s="270"/>
      <c r="M469" s="271"/>
      <c r="N469" s="272"/>
      <c r="O469" s="272"/>
      <c r="P469" s="272"/>
      <c r="Q469" s="272"/>
      <c r="R469" s="272"/>
      <c r="S469" s="272"/>
      <c r="T469" s="27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4" t="s">
        <v>165</v>
      </c>
      <c r="AU469" s="274" t="s">
        <v>88</v>
      </c>
      <c r="AV469" s="15" t="s">
        <v>88</v>
      </c>
      <c r="AW469" s="15" t="s">
        <v>34</v>
      </c>
      <c r="AX469" s="15" t="s">
        <v>79</v>
      </c>
      <c r="AY469" s="274" t="s">
        <v>157</v>
      </c>
    </row>
    <row r="470" s="16" customFormat="1">
      <c r="A470" s="16"/>
      <c r="B470" s="275"/>
      <c r="C470" s="276"/>
      <c r="D470" s="244" t="s">
        <v>165</v>
      </c>
      <c r="E470" s="277" t="s">
        <v>1</v>
      </c>
      <c r="F470" s="278" t="s">
        <v>181</v>
      </c>
      <c r="G470" s="276"/>
      <c r="H470" s="279">
        <v>1</v>
      </c>
      <c r="I470" s="280"/>
      <c r="J470" s="276"/>
      <c r="K470" s="276"/>
      <c r="L470" s="281"/>
      <c r="M470" s="282"/>
      <c r="N470" s="283"/>
      <c r="O470" s="283"/>
      <c r="P470" s="283"/>
      <c r="Q470" s="283"/>
      <c r="R470" s="283"/>
      <c r="S470" s="283"/>
      <c r="T470" s="284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T470" s="285" t="s">
        <v>165</v>
      </c>
      <c r="AU470" s="285" t="s">
        <v>88</v>
      </c>
      <c r="AV470" s="16" t="s">
        <v>163</v>
      </c>
      <c r="AW470" s="16" t="s">
        <v>34</v>
      </c>
      <c r="AX470" s="16" t="s">
        <v>86</v>
      </c>
      <c r="AY470" s="285" t="s">
        <v>157</v>
      </c>
    </row>
    <row r="471" s="2" customFormat="1" ht="24.15" customHeight="1">
      <c r="A471" s="39"/>
      <c r="B471" s="40"/>
      <c r="C471" s="228" t="s">
        <v>760</v>
      </c>
      <c r="D471" s="228" t="s">
        <v>159</v>
      </c>
      <c r="E471" s="229" t="s">
        <v>761</v>
      </c>
      <c r="F471" s="230" t="s">
        <v>762</v>
      </c>
      <c r="G471" s="231" t="s">
        <v>372</v>
      </c>
      <c r="H471" s="232">
        <v>2</v>
      </c>
      <c r="I471" s="233"/>
      <c r="J471" s="234">
        <f>ROUND(I471*H471,2)</f>
        <v>0</v>
      </c>
      <c r="K471" s="235"/>
      <c r="L471" s="45"/>
      <c r="M471" s="236" t="s">
        <v>1</v>
      </c>
      <c r="N471" s="237" t="s">
        <v>44</v>
      </c>
      <c r="O471" s="92"/>
      <c r="P471" s="238">
        <f>O471*H471</f>
        <v>0</v>
      </c>
      <c r="Q471" s="238">
        <v>0.0010499999999999999</v>
      </c>
      <c r="R471" s="238">
        <f>Q471*H471</f>
        <v>0.0020999999999999999</v>
      </c>
      <c r="S471" s="238">
        <v>0</v>
      </c>
      <c r="T471" s="23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0" t="s">
        <v>163</v>
      </c>
      <c r="AT471" s="240" t="s">
        <v>159</v>
      </c>
      <c r="AU471" s="240" t="s">
        <v>88</v>
      </c>
      <c r="AY471" s="18" t="s">
        <v>157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86</v>
      </c>
      <c r="BK471" s="241">
        <f>ROUND(I471*H471,2)</f>
        <v>0</v>
      </c>
      <c r="BL471" s="18" t="s">
        <v>163</v>
      </c>
      <c r="BM471" s="240" t="s">
        <v>763</v>
      </c>
    </row>
    <row r="472" s="13" customFormat="1">
      <c r="A472" s="13"/>
      <c r="B472" s="242"/>
      <c r="C472" s="243"/>
      <c r="D472" s="244" t="s">
        <v>165</v>
      </c>
      <c r="E472" s="245" t="s">
        <v>1</v>
      </c>
      <c r="F472" s="246" t="s">
        <v>764</v>
      </c>
      <c r="G472" s="243"/>
      <c r="H472" s="245" t="s">
        <v>1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2" t="s">
        <v>165</v>
      </c>
      <c r="AU472" s="252" t="s">
        <v>88</v>
      </c>
      <c r="AV472" s="13" t="s">
        <v>86</v>
      </c>
      <c r="AW472" s="13" t="s">
        <v>34</v>
      </c>
      <c r="AX472" s="13" t="s">
        <v>79</v>
      </c>
      <c r="AY472" s="252" t="s">
        <v>157</v>
      </c>
    </row>
    <row r="473" s="13" customFormat="1">
      <c r="A473" s="13"/>
      <c r="B473" s="242"/>
      <c r="C473" s="243"/>
      <c r="D473" s="244" t="s">
        <v>165</v>
      </c>
      <c r="E473" s="245" t="s">
        <v>1</v>
      </c>
      <c r="F473" s="246" t="s">
        <v>765</v>
      </c>
      <c r="G473" s="243"/>
      <c r="H473" s="245" t="s">
        <v>1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2" t="s">
        <v>165</v>
      </c>
      <c r="AU473" s="252" t="s">
        <v>88</v>
      </c>
      <c r="AV473" s="13" t="s">
        <v>86</v>
      </c>
      <c r="AW473" s="13" t="s">
        <v>34</v>
      </c>
      <c r="AX473" s="13" t="s">
        <v>79</v>
      </c>
      <c r="AY473" s="252" t="s">
        <v>157</v>
      </c>
    </row>
    <row r="474" s="15" customFormat="1">
      <c r="A474" s="15"/>
      <c r="B474" s="264"/>
      <c r="C474" s="265"/>
      <c r="D474" s="244" t="s">
        <v>165</v>
      </c>
      <c r="E474" s="266" t="s">
        <v>1</v>
      </c>
      <c r="F474" s="267" t="s">
        <v>766</v>
      </c>
      <c r="G474" s="265"/>
      <c r="H474" s="268">
        <v>2</v>
      </c>
      <c r="I474" s="269"/>
      <c r="J474" s="265"/>
      <c r="K474" s="265"/>
      <c r="L474" s="270"/>
      <c r="M474" s="271"/>
      <c r="N474" s="272"/>
      <c r="O474" s="272"/>
      <c r="P474" s="272"/>
      <c r="Q474" s="272"/>
      <c r="R474" s="272"/>
      <c r="S474" s="272"/>
      <c r="T474" s="273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4" t="s">
        <v>165</v>
      </c>
      <c r="AU474" s="274" t="s">
        <v>88</v>
      </c>
      <c r="AV474" s="15" t="s">
        <v>88</v>
      </c>
      <c r="AW474" s="15" t="s">
        <v>34</v>
      </c>
      <c r="AX474" s="15" t="s">
        <v>79</v>
      </c>
      <c r="AY474" s="274" t="s">
        <v>157</v>
      </c>
    </row>
    <row r="475" s="16" customFormat="1">
      <c r="A475" s="16"/>
      <c r="B475" s="275"/>
      <c r="C475" s="276"/>
      <c r="D475" s="244" t="s">
        <v>165</v>
      </c>
      <c r="E475" s="277" t="s">
        <v>1</v>
      </c>
      <c r="F475" s="278" t="s">
        <v>181</v>
      </c>
      <c r="G475" s="276"/>
      <c r="H475" s="279">
        <v>2</v>
      </c>
      <c r="I475" s="280"/>
      <c r="J475" s="276"/>
      <c r="K475" s="276"/>
      <c r="L475" s="281"/>
      <c r="M475" s="282"/>
      <c r="N475" s="283"/>
      <c r="O475" s="283"/>
      <c r="P475" s="283"/>
      <c r="Q475" s="283"/>
      <c r="R475" s="283"/>
      <c r="S475" s="283"/>
      <c r="T475" s="284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85" t="s">
        <v>165</v>
      </c>
      <c r="AU475" s="285" t="s">
        <v>88</v>
      </c>
      <c r="AV475" s="16" t="s">
        <v>163</v>
      </c>
      <c r="AW475" s="16" t="s">
        <v>34</v>
      </c>
      <c r="AX475" s="16" t="s">
        <v>86</v>
      </c>
      <c r="AY475" s="285" t="s">
        <v>157</v>
      </c>
    </row>
    <row r="476" s="2" customFormat="1" ht="24.15" customHeight="1">
      <c r="A476" s="39"/>
      <c r="B476" s="40"/>
      <c r="C476" s="228" t="s">
        <v>767</v>
      </c>
      <c r="D476" s="228" t="s">
        <v>159</v>
      </c>
      <c r="E476" s="229" t="s">
        <v>768</v>
      </c>
      <c r="F476" s="230" t="s">
        <v>769</v>
      </c>
      <c r="G476" s="231" t="s">
        <v>372</v>
      </c>
      <c r="H476" s="232">
        <v>6</v>
      </c>
      <c r="I476" s="233"/>
      <c r="J476" s="234">
        <f>ROUND(I476*H476,2)</f>
        <v>0</v>
      </c>
      <c r="K476" s="235"/>
      <c r="L476" s="45"/>
      <c r="M476" s="236" t="s">
        <v>1</v>
      </c>
      <c r="N476" s="237" t="s">
        <v>44</v>
      </c>
      <c r="O476" s="92"/>
      <c r="P476" s="238">
        <f>O476*H476</f>
        <v>0</v>
      </c>
      <c r="Q476" s="238">
        <v>0.11240500000000001</v>
      </c>
      <c r="R476" s="238">
        <f>Q476*H476</f>
        <v>0.67443000000000008</v>
      </c>
      <c r="S476" s="238">
        <v>0</v>
      </c>
      <c r="T476" s="23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0" t="s">
        <v>163</v>
      </c>
      <c r="AT476" s="240" t="s">
        <v>159</v>
      </c>
      <c r="AU476" s="240" t="s">
        <v>88</v>
      </c>
      <c r="AY476" s="18" t="s">
        <v>157</v>
      </c>
      <c r="BE476" s="241">
        <f>IF(N476="základní",J476,0)</f>
        <v>0</v>
      </c>
      <c r="BF476" s="241">
        <f>IF(N476="snížená",J476,0)</f>
        <v>0</v>
      </c>
      <c r="BG476" s="241">
        <f>IF(N476="zákl. přenesená",J476,0)</f>
        <v>0</v>
      </c>
      <c r="BH476" s="241">
        <f>IF(N476="sníž. přenesená",J476,0)</f>
        <v>0</v>
      </c>
      <c r="BI476" s="241">
        <f>IF(N476="nulová",J476,0)</f>
        <v>0</v>
      </c>
      <c r="BJ476" s="18" t="s">
        <v>86</v>
      </c>
      <c r="BK476" s="241">
        <f>ROUND(I476*H476,2)</f>
        <v>0</v>
      </c>
      <c r="BL476" s="18" t="s">
        <v>163</v>
      </c>
      <c r="BM476" s="240" t="s">
        <v>770</v>
      </c>
    </row>
    <row r="477" s="13" customFormat="1">
      <c r="A477" s="13"/>
      <c r="B477" s="242"/>
      <c r="C477" s="243"/>
      <c r="D477" s="244" t="s">
        <v>165</v>
      </c>
      <c r="E477" s="245" t="s">
        <v>1</v>
      </c>
      <c r="F477" s="246" t="s">
        <v>764</v>
      </c>
      <c r="G477" s="243"/>
      <c r="H477" s="245" t="s">
        <v>1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2" t="s">
        <v>165</v>
      </c>
      <c r="AU477" s="252" t="s">
        <v>88</v>
      </c>
      <c r="AV477" s="13" t="s">
        <v>86</v>
      </c>
      <c r="AW477" s="13" t="s">
        <v>34</v>
      </c>
      <c r="AX477" s="13" t="s">
        <v>79</v>
      </c>
      <c r="AY477" s="252" t="s">
        <v>157</v>
      </c>
    </row>
    <row r="478" s="13" customFormat="1">
      <c r="A478" s="13"/>
      <c r="B478" s="242"/>
      <c r="C478" s="243"/>
      <c r="D478" s="244" t="s">
        <v>165</v>
      </c>
      <c r="E478" s="245" t="s">
        <v>1</v>
      </c>
      <c r="F478" s="246" t="s">
        <v>771</v>
      </c>
      <c r="G478" s="243"/>
      <c r="H478" s="245" t="s">
        <v>1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2" t="s">
        <v>165</v>
      </c>
      <c r="AU478" s="252" t="s">
        <v>88</v>
      </c>
      <c r="AV478" s="13" t="s">
        <v>86</v>
      </c>
      <c r="AW478" s="13" t="s">
        <v>34</v>
      </c>
      <c r="AX478" s="13" t="s">
        <v>79</v>
      </c>
      <c r="AY478" s="252" t="s">
        <v>157</v>
      </c>
    </row>
    <row r="479" s="15" customFormat="1">
      <c r="A479" s="15"/>
      <c r="B479" s="264"/>
      <c r="C479" s="265"/>
      <c r="D479" s="244" t="s">
        <v>165</v>
      </c>
      <c r="E479" s="266" t="s">
        <v>1</v>
      </c>
      <c r="F479" s="267" t="s">
        <v>772</v>
      </c>
      <c r="G479" s="265"/>
      <c r="H479" s="268">
        <v>3</v>
      </c>
      <c r="I479" s="269"/>
      <c r="J479" s="265"/>
      <c r="K479" s="265"/>
      <c r="L479" s="270"/>
      <c r="M479" s="271"/>
      <c r="N479" s="272"/>
      <c r="O479" s="272"/>
      <c r="P479" s="272"/>
      <c r="Q479" s="272"/>
      <c r="R479" s="272"/>
      <c r="S479" s="272"/>
      <c r="T479" s="27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4" t="s">
        <v>165</v>
      </c>
      <c r="AU479" s="274" t="s">
        <v>88</v>
      </c>
      <c r="AV479" s="15" t="s">
        <v>88</v>
      </c>
      <c r="AW479" s="15" t="s">
        <v>34</v>
      </c>
      <c r="AX479" s="15" t="s">
        <v>79</v>
      </c>
      <c r="AY479" s="274" t="s">
        <v>157</v>
      </c>
    </row>
    <row r="480" s="15" customFormat="1">
      <c r="A480" s="15"/>
      <c r="B480" s="264"/>
      <c r="C480" s="265"/>
      <c r="D480" s="244" t="s">
        <v>165</v>
      </c>
      <c r="E480" s="266" t="s">
        <v>1</v>
      </c>
      <c r="F480" s="267" t="s">
        <v>773</v>
      </c>
      <c r="G480" s="265"/>
      <c r="H480" s="268">
        <v>3</v>
      </c>
      <c r="I480" s="269"/>
      <c r="J480" s="265"/>
      <c r="K480" s="265"/>
      <c r="L480" s="270"/>
      <c r="M480" s="271"/>
      <c r="N480" s="272"/>
      <c r="O480" s="272"/>
      <c r="P480" s="272"/>
      <c r="Q480" s="272"/>
      <c r="R480" s="272"/>
      <c r="S480" s="272"/>
      <c r="T480" s="273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4" t="s">
        <v>165</v>
      </c>
      <c r="AU480" s="274" t="s">
        <v>88</v>
      </c>
      <c r="AV480" s="15" t="s">
        <v>88</v>
      </c>
      <c r="AW480" s="15" t="s">
        <v>34</v>
      </c>
      <c r="AX480" s="15" t="s">
        <v>79</v>
      </c>
      <c r="AY480" s="274" t="s">
        <v>157</v>
      </c>
    </row>
    <row r="481" s="16" customFormat="1">
      <c r="A481" s="16"/>
      <c r="B481" s="275"/>
      <c r="C481" s="276"/>
      <c r="D481" s="244" t="s">
        <v>165</v>
      </c>
      <c r="E481" s="277" t="s">
        <v>1</v>
      </c>
      <c r="F481" s="278" t="s">
        <v>181</v>
      </c>
      <c r="G481" s="276"/>
      <c r="H481" s="279">
        <v>6</v>
      </c>
      <c r="I481" s="280"/>
      <c r="J481" s="276"/>
      <c r="K481" s="276"/>
      <c r="L481" s="281"/>
      <c r="M481" s="282"/>
      <c r="N481" s="283"/>
      <c r="O481" s="283"/>
      <c r="P481" s="283"/>
      <c r="Q481" s="283"/>
      <c r="R481" s="283"/>
      <c r="S481" s="283"/>
      <c r="T481" s="284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85" t="s">
        <v>165</v>
      </c>
      <c r="AU481" s="285" t="s">
        <v>88</v>
      </c>
      <c r="AV481" s="16" t="s">
        <v>163</v>
      </c>
      <c r="AW481" s="16" t="s">
        <v>34</v>
      </c>
      <c r="AX481" s="16" t="s">
        <v>86</v>
      </c>
      <c r="AY481" s="285" t="s">
        <v>157</v>
      </c>
    </row>
    <row r="482" s="2" customFormat="1" ht="21.75" customHeight="1">
      <c r="A482" s="39"/>
      <c r="B482" s="40"/>
      <c r="C482" s="286" t="s">
        <v>774</v>
      </c>
      <c r="D482" s="286" t="s">
        <v>336</v>
      </c>
      <c r="E482" s="287" t="s">
        <v>775</v>
      </c>
      <c r="F482" s="288" t="s">
        <v>776</v>
      </c>
      <c r="G482" s="289" t="s">
        <v>372</v>
      </c>
      <c r="H482" s="290">
        <v>3</v>
      </c>
      <c r="I482" s="291"/>
      <c r="J482" s="292">
        <f>ROUND(I482*H482,2)</f>
        <v>0</v>
      </c>
      <c r="K482" s="293"/>
      <c r="L482" s="294"/>
      <c r="M482" s="295" t="s">
        <v>1</v>
      </c>
      <c r="N482" s="296" t="s">
        <v>44</v>
      </c>
      <c r="O482" s="92"/>
      <c r="P482" s="238">
        <f>O482*H482</f>
        <v>0</v>
      </c>
      <c r="Q482" s="238">
        <v>0</v>
      </c>
      <c r="R482" s="238">
        <f>Q482*H482</f>
        <v>0</v>
      </c>
      <c r="S482" s="238">
        <v>0</v>
      </c>
      <c r="T482" s="23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0" t="s">
        <v>212</v>
      </c>
      <c r="AT482" s="240" t="s">
        <v>336</v>
      </c>
      <c r="AU482" s="240" t="s">
        <v>88</v>
      </c>
      <c r="AY482" s="18" t="s">
        <v>157</v>
      </c>
      <c r="BE482" s="241">
        <f>IF(N482="základní",J482,0)</f>
        <v>0</v>
      </c>
      <c r="BF482" s="241">
        <f>IF(N482="snížená",J482,0)</f>
        <v>0</v>
      </c>
      <c r="BG482" s="241">
        <f>IF(N482="zákl. přenesená",J482,0)</f>
        <v>0</v>
      </c>
      <c r="BH482" s="241">
        <f>IF(N482="sníž. přenesená",J482,0)</f>
        <v>0</v>
      </c>
      <c r="BI482" s="241">
        <f>IF(N482="nulová",J482,0)</f>
        <v>0</v>
      </c>
      <c r="BJ482" s="18" t="s">
        <v>86</v>
      </c>
      <c r="BK482" s="241">
        <f>ROUND(I482*H482,2)</f>
        <v>0</v>
      </c>
      <c r="BL482" s="18" t="s">
        <v>163</v>
      </c>
      <c r="BM482" s="240" t="s">
        <v>777</v>
      </c>
    </row>
    <row r="483" s="2" customFormat="1" ht="24.15" customHeight="1">
      <c r="A483" s="39"/>
      <c r="B483" s="40"/>
      <c r="C483" s="228" t="s">
        <v>778</v>
      </c>
      <c r="D483" s="228" t="s">
        <v>159</v>
      </c>
      <c r="E483" s="229" t="s">
        <v>779</v>
      </c>
      <c r="F483" s="230" t="s">
        <v>780</v>
      </c>
      <c r="G483" s="231" t="s">
        <v>226</v>
      </c>
      <c r="H483" s="232">
        <v>25</v>
      </c>
      <c r="I483" s="233"/>
      <c r="J483" s="234">
        <f>ROUND(I483*H483,2)</f>
        <v>0</v>
      </c>
      <c r="K483" s="235"/>
      <c r="L483" s="45"/>
      <c r="M483" s="236" t="s">
        <v>1</v>
      </c>
      <c r="N483" s="237" t="s">
        <v>44</v>
      </c>
      <c r="O483" s="92"/>
      <c r="P483" s="238">
        <f>O483*H483</f>
        <v>0</v>
      </c>
      <c r="Q483" s="238">
        <v>0.00038400000000000001</v>
      </c>
      <c r="R483" s="238">
        <f>Q483*H483</f>
        <v>0.0096000000000000009</v>
      </c>
      <c r="S483" s="238">
        <v>0</v>
      </c>
      <c r="T483" s="23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0" t="s">
        <v>163</v>
      </c>
      <c r="AT483" s="240" t="s">
        <v>159</v>
      </c>
      <c r="AU483" s="240" t="s">
        <v>88</v>
      </c>
      <c r="AY483" s="18" t="s">
        <v>157</v>
      </c>
      <c r="BE483" s="241">
        <f>IF(N483="základní",J483,0)</f>
        <v>0</v>
      </c>
      <c r="BF483" s="241">
        <f>IF(N483="snížená",J483,0)</f>
        <v>0</v>
      </c>
      <c r="BG483" s="241">
        <f>IF(N483="zákl. přenesená",J483,0)</f>
        <v>0</v>
      </c>
      <c r="BH483" s="241">
        <f>IF(N483="sníž. přenesená",J483,0)</f>
        <v>0</v>
      </c>
      <c r="BI483" s="241">
        <f>IF(N483="nulová",J483,0)</f>
        <v>0</v>
      </c>
      <c r="BJ483" s="18" t="s">
        <v>86</v>
      </c>
      <c r="BK483" s="241">
        <f>ROUND(I483*H483,2)</f>
        <v>0</v>
      </c>
      <c r="BL483" s="18" t="s">
        <v>163</v>
      </c>
      <c r="BM483" s="240" t="s">
        <v>781</v>
      </c>
    </row>
    <row r="484" s="13" customFormat="1">
      <c r="A484" s="13"/>
      <c r="B484" s="242"/>
      <c r="C484" s="243"/>
      <c r="D484" s="244" t="s">
        <v>165</v>
      </c>
      <c r="E484" s="245" t="s">
        <v>1</v>
      </c>
      <c r="F484" s="246" t="s">
        <v>782</v>
      </c>
      <c r="G484" s="243"/>
      <c r="H484" s="245" t="s">
        <v>1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2" t="s">
        <v>165</v>
      </c>
      <c r="AU484" s="252" t="s">
        <v>88</v>
      </c>
      <c r="AV484" s="13" t="s">
        <v>86</v>
      </c>
      <c r="AW484" s="13" t="s">
        <v>34</v>
      </c>
      <c r="AX484" s="13" t="s">
        <v>79</v>
      </c>
      <c r="AY484" s="252" t="s">
        <v>157</v>
      </c>
    </row>
    <row r="485" s="15" customFormat="1">
      <c r="A485" s="15"/>
      <c r="B485" s="264"/>
      <c r="C485" s="265"/>
      <c r="D485" s="244" t="s">
        <v>165</v>
      </c>
      <c r="E485" s="266" t="s">
        <v>1</v>
      </c>
      <c r="F485" s="267" t="s">
        <v>783</v>
      </c>
      <c r="G485" s="265"/>
      <c r="H485" s="268">
        <v>25</v>
      </c>
      <c r="I485" s="269"/>
      <c r="J485" s="265"/>
      <c r="K485" s="265"/>
      <c r="L485" s="270"/>
      <c r="M485" s="271"/>
      <c r="N485" s="272"/>
      <c r="O485" s="272"/>
      <c r="P485" s="272"/>
      <c r="Q485" s="272"/>
      <c r="R485" s="272"/>
      <c r="S485" s="272"/>
      <c r="T485" s="27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4" t="s">
        <v>165</v>
      </c>
      <c r="AU485" s="274" t="s">
        <v>88</v>
      </c>
      <c r="AV485" s="15" t="s">
        <v>88</v>
      </c>
      <c r="AW485" s="15" t="s">
        <v>34</v>
      </c>
      <c r="AX485" s="15" t="s">
        <v>79</v>
      </c>
      <c r="AY485" s="274" t="s">
        <v>157</v>
      </c>
    </row>
    <row r="486" s="16" customFormat="1">
      <c r="A486" s="16"/>
      <c r="B486" s="275"/>
      <c r="C486" s="276"/>
      <c r="D486" s="244" t="s">
        <v>165</v>
      </c>
      <c r="E486" s="277" t="s">
        <v>1</v>
      </c>
      <c r="F486" s="278" t="s">
        <v>181</v>
      </c>
      <c r="G486" s="276"/>
      <c r="H486" s="279">
        <v>25</v>
      </c>
      <c r="I486" s="280"/>
      <c r="J486" s="276"/>
      <c r="K486" s="276"/>
      <c r="L486" s="281"/>
      <c r="M486" s="282"/>
      <c r="N486" s="283"/>
      <c r="O486" s="283"/>
      <c r="P486" s="283"/>
      <c r="Q486" s="283"/>
      <c r="R486" s="283"/>
      <c r="S486" s="283"/>
      <c r="T486" s="284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85" t="s">
        <v>165</v>
      </c>
      <c r="AU486" s="285" t="s">
        <v>88</v>
      </c>
      <c r="AV486" s="16" t="s">
        <v>163</v>
      </c>
      <c r="AW486" s="16" t="s">
        <v>34</v>
      </c>
      <c r="AX486" s="16" t="s">
        <v>86</v>
      </c>
      <c r="AY486" s="285" t="s">
        <v>157</v>
      </c>
    </row>
    <row r="487" s="2" customFormat="1" ht="24.15" customHeight="1">
      <c r="A487" s="39"/>
      <c r="B487" s="40"/>
      <c r="C487" s="228" t="s">
        <v>784</v>
      </c>
      <c r="D487" s="228" t="s">
        <v>159</v>
      </c>
      <c r="E487" s="229" t="s">
        <v>785</v>
      </c>
      <c r="F487" s="230" t="s">
        <v>786</v>
      </c>
      <c r="G487" s="231" t="s">
        <v>162</v>
      </c>
      <c r="H487" s="232">
        <v>0.75</v>
      </c>
      <c r="I487" s="233"/>
      <c r="J487" s="234">
        <f>ROUND(I487*H487,2)</f>
        <v>0</v>
      </c>
      <c r="K487" s="235"/>
      <c r="L487" s="45"/>
      <c r="M487" s="236" t="s">
        <v>1</v>
      </c>
      <c r="N487" s="237" t="s">
        <v>44</v>
      </c>
      <c r="O487" s="92"/>
      <c r="P487" s="238">
        <f>O487*H487</f>
        <v>0</v>
      </c>
      <c r="Q487" s="238">
        <v>0.0025999999999999999</v>
      </c>
      <c r="R487" s="238">
        <f>Q487*H487</f>
        <v>0.0019499999999999999</v>
      </c>
      <c r="S487" s="238">
        <v>0</v>
      </c>
      <c r="T487" s="23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0" t="s">
        <v>163</v>
      </c>
      <c r="AT487" s="240" t="s">
        <v>159</v>
      </c>
      <c r="AU487" s="240" t="s">
        <v>88</v>
      </c>
      <c r="AY487" s="18" t="s">
        <v>157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86</v>
      </c>
      <c r="BK487" s="241">
        <f>ROUND(I487*H487,2)</f>
        <v>0</v>
      </c>
      <c r="BL487" s="18" t="s">
        <v>163</v>
      </c>
      <c r="BM487" s="240" t="s">
        <v>787</v>
      </c>
    </row>
    <row r="488" s="13" customFormat="1">
      <c r="A488" s="13"/>
      <c r="B488" s="242"/>
      <c r="C488" s="243"/>
      <c r="D488" s="244" t="s">
        <v>165</v>
      </c>
      <c r="E488" s="245" t="s">
        <v>1</v>
      </c>
      <c r="F488" s="246" t="s">
        <v>782</v>
      </c>
      <c r="G488" s="243"/>
      <c r="H488" s="245" t="s">
        <v>1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2" t="s">
        <v>165</v>
      </c>
      <c r="AU488" s="252" t="s">
        <v>88</v>
      </c>
      <c r="AV488" s="13" t="s">
        <v>86</v>
      </c>
      <c r="AW488" s="13" t="s">
        <v>34</v>
      </c>
      <c r="AX488" s="13" t="s">
        <v>79</v>
      </c>
      <c r="AY488" s="252" t="s">
        <v>157</v>
      </c>
    </row>
    <row r="489" s="15" customFormat="1">
      <c r="A489" s="15"/>
      <c r="B489" s="264"/>
      <c r="C489" s="265"/>
      <c r="D489" s="244" t="s">
        <v>165</v>
      </c>
      <c r="E489" s="266" t="s">
        <v>1</v>
      </c>
      <c r="F489" s="267" t="s">
        <v>788</v>
      </c>
      <c r="G489" s="265"/>
      <c r="H489" s="268">
        <v>0.75</v>
      </c>
      <c r="I489" s="269"/>
      <c r="J489" s="265"/>
      <c r="K489" s="265"/>
      <c r="L489" s="270"/>
      <c r="M489" s="271"/>
      <c r="N489" s="272"/>
      <c r="O489" s="272"/>
      <c r="P489" s="272"/>
      <c r="Q489" s="272"/>
      <c r="R489" s="272"/>
      <c r="S489" s="272"/>
      <c r="T489" s="27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4" t="s">
        <v>165</v>
      </c>
      <c r="AU489" s="274" t="s">
        <v>88</v>
      </c>
      <c r="AV489" s="15" t="s">
        <v>88</v>
      </c>
      <c r="AW489" s="15" t="s">
        <v>34</v>
      </c>
      <c r="AX489" s="15" t="s">
        <v>79</v>
      </c>
      <c r="AY489" s="274" t="s">
        <v>157</v>
      </c>
    </row>
    <row r="490" s="14" customFormat="1">
      <c r="A490" s="14"/>
      <c r="B490" s="253"/>
      <c r="C490" s="254"/>
      <c r="D490" s="244" t="s">
        <v>165</v>
      </c>
      <c r="E490" s="255" t="s">
        <v>1</v>
      </c>
      <c r="F490" s="256" t="s">
        <v>180</v>
      </c>
      <c r="G490" s="254"/>
      <c r="H490" s="257">
        <v>0.75</v>
      </c>
      <c r="I490" s="258"/>
      <c r="J490" s="254"/>
      <c r="K490" s="254"/>
      <c r="L490" s="259"/>
      <c r="M490" s="260"/>
      <c r="N490" s="261"/>
      <c r="O490" s="261"/>
      <c r="P490" s="261"/>
      <c r="Q490" s="261"/>
      <c r="R490" s="261"/>
      <c r="S490" s="261"/>
      <c r="T490" s="26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3" t="s">
        <v>165</v>
      </c>
      <c r="AU490" s="263" t="s">
        <v>88</v>
      </c>
      <c r="AV490" s="14" t="s">
        <v>176</v>
      </c>
      <c r="AW490" s="14" t="s">
        <v>34</v>
      </c>
      <c r="AX490" s="14" t="s">
        <v>79</v>
      </c>
      <c r="AY490" s="263" t="s">
        <v>157</v>
      </c>
    </row>
    <row r="491" s="16" customFormat="1">
      <c r="A491" s="16"/>
      <c r="B491" s="275"/>
      <c r="C491" s="276"/>
      <c r="D491" s="244" t="s">
        <v>165</v>
      </c>
      <c r="E491" s="277" t="s">
        <v>1</v>
      </c>
      <c r="F491" s="278" t="s">
        <v>181</v>
      </c>
      <c r="G491" s="276"/>
      <c r="H491" s="279">
        <v>0.75</v>
      </c>
      <c r="I491" s="280"/>
      <c r="J491" s="276"/>
      <c r="K491" s="276"/>
      <c r="L491" s="281"/>
      <c r="M491" s="282"/>
      <c r="N491" s="283"/>
      <c r="O491" s="283"/>
      <c r="P491" s="283"/>
      <c r="Q491" s="283"/>
      <c r="R491" s="283"/>
      <c r="S491" s="283"/>
      <c r="T491" s="284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85" t="s">
        <v>165</v>
      </c>
      <c r="AU491" s="285" t="s">
        <v>88</v>
      </c>
      <c r="AV491" s="16" t="s">
        <v>163</v>
      </c>
      <c r="AW491" s="16" t="s">
        <v>34</v>
      </c>
      <c r="AX491" s="16" t="s">
        <v>86</v>
      </c>
      <c r="AY491" s="285" t="s">
        <v>157</v>
      </c>
    </row>
    <row r="492" s="2" customFormat="1" ht="24.15" customHeight="1">
      <c r="A492" s="39"/>
      <c r="B492" s="40"/>
      <c r="C492" s="228" t="s">
        <v>789</v>
      </c>
      <c r="D492" s="228" t="s">
        <v>159</v>
      </c>
      <c r="E492" s="229" t="s">
        <v>790</v>
      </c>
      <c r="F492" s="230" t="s">
        <v>791</v>
      </c>
      <c r="G492" s="231" t="s">
        <v>162</v>
      </c>
      <c r="H492" s="232">
        <v>4.125</v>
      </c>
      <c r="I492" s="233"/>
      <c r="J492" s="234">
        <f>ROUND(I492*H492,2)</f>
        <v>0</v>
      </c>
      <c r="K492" s="235"/>
      <c r="L492" s="45"/>
      <c r="M492" s="236" t="s">
        <v>1</v>
      </c>
      <c r="N492" s="237" t="s">
        <v>44</v>
      </c>
      <c r="O492" s="92"/>
      <c r="P492" s="238">
        <f>O492*H492</f>
        <v>0</v>
      </c>
      <c r="Q492" s="238">
        <v>0.0025999999999999999</v>
      </c>
      <c r="R492" s="238">
        <f>Q492*H492</f>
        <v>0.010725</v>
      </c>
      <c r="S492" s="238">
        <v>0</v>
      </c>
      <c r="T492" s="23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0" t="s">
        <v>163</v>
      </c>
      <c r="AT492" s="240" t="s">
        <v>159</v>
      </c>
      <c r="AU492" s="240" t="s">
        <v>88</v>
      </c>
      <c r="AY492" s="18" t="s">
        <v>157</v>
      </c>
      <c r="BE492" s="241">
        <f>IF(N492="základní",J492,0)</f>
        <v>0</v>
      </c>
      <c r="BF492" s="241">
        <f>IF(N492="snížená",J492,0)</f>
        <v>0</v>
      </c>
      <c r="BG492" s="241">
        <f>IF(N492="zákl. přenesená",J492,0)</f>
        <v>0</v>
      </c>
      <c r="BH492" s="241">
        <f>IF(N492="sníž. přenesená",J492,0)</f>
        <v>0</v>
      </c>
      <c r="BI492" s="241">
        <f>IF(N492="nulová",J492,0)</f>
        <v>0</v>
      </c>
      <c r="BJ492" s="18" t="s">
        <v>86</v>
      </c>
      <c r="BK492" s="241">
        <f>ROUND(I492*H492,2)</f>
        <v>0</v>
      </c>
      <c r="BL492" s="18" t="s">
        <v>163</v>
      </c>
      <c r="BM492" s="240" t="s">
        <v>792</v>
      </c>
    </row>
    <row r="493" s="13" customFormat="1">
      <c r="A493" s="13"/>
      <c r="B493" s="242"/>
      <c r="C493" s="243"/>
      <c r="D493" s="244" t="s">
        <v>165</v>
      </c>
      <c r="E493" s="245" t="s">
        <v>1</v>
      </c>
      <c r="F493" s="246" t="s">
        <v>782</v>
      </c>
      <c r="G493" s="243"/>
      <c r="H493" s="245" t="s">
        <v>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165</v>
      </c>
      <c r="AU493" s="252" t="s">
        <v>88</v>
      </c>
      <c r="AV493" s="13" t="s">
        <v>86</v>
      </c>
      <c r="AW493" s="13" t="s">
        <v>34</v>
      </c>
      <c r="AX493" s="13" t="s">
        <v>79</v>
      </c>
      <c r="AY493" s="252" t="s">
        <v>157</v>
      </c>
    </row>
    <row r="494" s="13" customFormat="1">
      <c r="A494" s="13"/>
      <c r="B494" s="242"/>
      <c r="C494" s="243"/>
      <c r="D494" s="244" t="s">
        <v>165</v>
      </c>
      <c r="E494" s="245" t="s">
        <v>1</v>
      </c>
      <c r="F494" s="246" t="s">
        <v>793</v>
      </c>
      <c r="G494" s="243"/>
      <c r="H494" s="245" t="s">
        <v>1</v>
      </c>
      <c r="I494" s="247"/>
      <c r="J494" s="243"/>
      <c r="K494" s="243"/>
      <c r="L494" s="248"/>
      <c r="M494" s="249"/>
      <c r="N494" s="250"/>
      <c r="O494" s="250"/>
      <c r="P494" s="250"/>
      <c r="Q494" s="250"/>
      <c r="R494" s="250"/>
      <c r="S494" s="250"/>
      <c r="T494" s="25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2" t="s">
        <v>165</v>
      </c>
      <c r="AU494" s="252" t="s">
        <v>88</v>
      </c>
      <c r="AV494" s="13" t="s">
        <v>86</v>
      </c>
      <c r="AW494" s="13" t="s">
        <v>34</v>
      </c>
      <c r="AX494" s="13" t="s">
        <v>79</v>
      </c>
      <c r="AY494" s="252" t="s">
        <v>157</v>
      </c>
    </row>
    <row r="495" s="15" customFormat="1">
      <c r="A495" s="15"/>
      <c r="B495" s="264"/>
      <c r="C495" s="265"/>
      <c r="D495" s="244" t="s">
        <v>165</v>
      </c>
      <c r="E495" s="266" t="s">
        <v>1</v>
      </c>
      <c r="F495" s="267" t="s">
        <v>794</v>
      </c>
      <c r="G495" s="265"/>
      <c r="H495" s="268">
        <v>4.125</v>
      </c>
      <c r="I495" s="269"/>
      <c r="J495" s="265"/>
      <c r="K495" s="265"/>
      <c r="L495" s="270"/>
      <c r="M495" s="271"/>
      <c r="N495" s="272"/>
      <c r="O495" s="272"/>
      <c r="P495" s="272"/>
      <c r="Q495" s="272"/>
      <c r="R495" s="272"/>
      <c r="S495" s="272"/>
      <c r="T495" s="27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4" t="s">
        <v>165</v>
      </c>
      <c r="AU495" s="274" t="s">
        <v>88</v>
      </c>
      <c r="AV495" s="15" t="s">
        <v>88</v>
      </c>
      <c r="AW495" s="15" t="s">
        <v>34</v>
      </c>
      <c r="AX495" s="15" t="s">
        <v>79</v>
      </c>
      <c r="AY495" s="274" t="s">
        <v>157</v>
      </c>
    </row>
    <row r="496" s="14" customFormat="1">
      <c r="A496" s="14"/>
      <c r="B496" s="253"/>
      <c r="C496" s="254"/>
      <c r="D496" s="244" t="s">
        <v>165</v>
      </c>
      <c r="E496" s="255" t="s">
        <v>1</v>
      </c>
      <c r="F496" s="256" t="s">
        <v>180</v>
      </c>
      <c r="G496" s="254"/>
      <c r="H496" s="257">
        <v>4.125</v>
      </c>
      <c r="I496" s="258"/>
      <c r="J496" s="254"/>
      <c r="K496" s="254"/>
      <c r="L496" s="259"/>
      <c r="M496" s="260"/>
      <c r="N496" s="261"/>
      <c r="O496" s="261"/>
      <c r="P496" s="261"/>
      <c r="Q496" s="261"/>
      <c r="R496" s="261"/>
      <c r="S496" s="261"/>
      <c r="T496" s="26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3" t="s">
        <v>165</v>
      </c>
      <c r="AU496" s="263" t="s">
        <v>88</v>
      </c>
      <c r="AV496" s="14" t="s">
        <v>176</v>
      </c>
      <c r="AW496" s="14" t="s">
        <v>34</v>
      </c>
      <c r="AX496" s="14" t="s">
        <v>79</v>
      </c>
      <c r="AY496" s="263" t="s">
        <v>157</v>
      </c>
    </row>
    <row r="497" s="16" customFormat="1">
      <c r="A497" s="16"/>
      <c r="B497" s="275"/>
      <c r="C497" s="276"/>
      <c r="D497" s="244" t="s">
        <v>165</v>
      </c>
      <c r="E497" s="277" t="s">
        <v>1</v>
      </c>
      <c r="F497" s="278" t="s">
        <v>181</v>
      </c>
      <c r="G497" s="276"/>
      <c r="H497" s="279">
        <v>4.125</v>
      </c>
      <c r="I497" s="280"/>
      <c r="J497" s="276"/>
      <c r="K497" s="276"/>
      <c r="L497" s="281"/>
      <c r="M497" s="282"/>
      <c r="N497" s="283"/>
      <c r="O497" s="283"/>
      <c r="P497" s="283"/>
      <c r="Q497" s="283"/>
      <c r="R497" s="283"/>
      <c r="S497" s="283"/>
      <c r="T497" s="284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85" t="s">
        <v>165</v>
      </c>
      <c r="AU497" s="285" t="s">
        <v>88</v>
      </c>
      <c r="AV497" s="16" t="s">
        <v>163</v>
      </c>
      <c r="AW497" s="16" t="s">
        <v>34</v>
      </c>
      <c r="AX497" s="16" t="s">
        <v>86</v>
      </c>
      <c r="AY497" s="285" t="s">
        <v>157</v>
      </c>
    </row>
    <row r="498" s="2" customFormat="1" ht="16.5" customHeight="1">
      <c r="A498" s="39"/>
      <c r="B498" s="40"/>
      <c r="C498" s="228" t="s">
        <v>795</v>
      </c>
      <c r="D498" s="228" t="s">
        <v>159</v>
      </c>
      <c r="E498" s="229" t="s">
        <v>796</v>
      </c>
      <c r="F498" s="230" t="s">
        <v>797</v>
      </c>
      <c r="G498" s="231" t="s">
        <v>226</v>
      </c>
      <c r="H498" s="232">
        <v>25</v>
      </c>
      <c r="I498" s="233"/>
      <c r="J498" s="234">
        <f>ROUND(I498*H498,2)</f>
        <v>0</v>
      </c>
      <c r="K498" s="235"/>
      <c r="L498" s="45"/>
      <c r="M498" s="236" t="s">
        <v>1</v>
      </c>
      <c r="N498" s="237" t="s">
        <v>44</v>
      </c>
      <c r="O498" s="92"/>
      <c r="P498" s="238">
        <f>O498*H498</f>
        <v>0</v>
      </c>
      <c r="Q498" s="238">
        <v>4.8799999999999999E-06</v>
      </c>
      <c r="R498" s="238">
        <f>Q498*H498</f>
        <v>0.000122</v>
      </c>
      <c r="S498" s="238">
        <v>0</v>
      </c>
      <c r="T498" s="23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0" t="s">
        <v>163</v>
      </c>
      <c r="AT498" s="240" t="s">
        <v>159</v>
      </c>
      <c r="AU498" s="240" t="s">
        <v>88</v>
      </c>
      <c r="AY498" s="18" t="s">
        <v>157</v>
      </c>
      <c r="BE498" s="241">
        <f>IF(N498="základní",J498,0)</f>
        <v>0</v>
      </c>
      <c r="BF498" s="241">
        <f>IF(N498="snížená",J498,0)</f>
        <v>0</v>
      </c>
      <c r="BG498" s="241">
        <f>IF(N498="zákl. přenesená",J498,0)</f>
        <v>0</v>
      </c>
      <c r="BH498" s="241">
        <f>IF(N498="sníž. přenesená",J498,0)</f>
        <v>0</v>
      </c>
      <c r="BI498" s="241">
        <f>IF(N498="nulová",J498,0)</f>
        <v>0</v>
      </c>
      <c r="BJ498" s="18" t="s">
        <v>86</v>
      </c>
      <c r="BK498" s="241">
        <f>ROUND(I498*H498,2)</f>
        <v>0</v>
      </c>
      <c r="BL498" s="18" t="s">
        <v>163</v>
      </c>
      <c r="BM498" s="240" t="s">
        <v>798</v>
      </c>
    </row>
    <row r="499" s="13" customFormat="1">
      <c r="A499" s="13"/>
      <c r="B499" s="242"/>
      <c r="C499" s="243"/>
      <c r="D499" s="244" t="s">
        <v>165</v>
      </c>
      <c r="E499" s="245" t="s">
        <v>1</v>
      </c>
      <c r="F499" s="246" t="s">
        <v>782</v>
      </c>
      <c r="G499" s="243"/>
      <c r="H499" s="245" t="s">
        <v>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2" t="s">
        <v>165</v>
      </c>
      <c r="AU499" s="252" t="s">
        <v>88</v>
      </c>
      <c r="AV499" s="13" t="s">
        <v>86</v>
      </c>
      <c r="AW499" s="13" t="s">
        <v>34</v>
      </c>
      <c r="AX499" s="13" t="s">
        <v>79</v>
      </c>
      <c r="AY499" s="252" t="s">
        <v>157</v>
      </c>
    </row>
    <row r="500" s="15" customFormat="1">
      <c r="A500" s="15"/>
      <c r="B500" s="264"/>
      <c r="C500" s="265"/>
      <c r="D500" s="244" t="s">
        <v>165</v>
      </c>
      <c r="E500" s="266" t="s">
        <v>1</v>
      </c>
      <c r="F500" s="267" t="s">
        <v>783</v>
      </c>
      <c r="G500" s="265"/>
      <c r="H500" s="268">
        <v>25</v>
      </c>
      <c r="I500" s="269"/>
      <c r="J500" s="265"/>
      <c r="K500" s="265"/>
      <c r="L500" s="270"/>
      <c r="M500" s="271"/>
      <c r="N500" s="272"/>
      <c r="O500" s="272"/>
      <c r="P500" s="272"/>
      <c r="Q500" s="272"/>
      <c r="R500" s="272"/>
      <c r="S500" s="272"/>
      <c r="T500" s="273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4" t="s">
        <v>165</v>
      </c>
      <c r="AU500" s="274" t="s">
        <v>88</v>
      </c>
      <c r="AV500" s="15" t="s">
        <v>88</v>
      </c>
      <c r="AW500" s="15" t="s">
        <v>34</v>
      </c>
      <c r="AX500" s="15" t="s">
        <v>79</v>
      </c>
      <c r="AY500" s="274" t="s">
        <v>157</v>
      </c>
    </row>
    <row r="501" s="16" customFormat="1">
      <c r="A501" s="16"/>
      <c r="B501" s="275"/>
      <c r="C501" s="276"/>
      <c r="D501" s="244" t="s">
        <v>165</v>
      </c>
      <c r="E501" s="277" t="s">
        <v>1</v>
      </c>
      <c r="F501" s="278" t="s">
        <v>181</v>
      </c>
      <c r="G501" s="276"/>
      <c r="H501" s="279">
        <v>25</v>
      </c>
      <c r="I501" s="280"/>
      <c r="J501" s="276"/>
      <c r="K501" s="276"/>
      <c r="L501" s="281"/>
      <c r="M501" s="282"/>
      <c r="N501" s="283"/>
      <c r="O501" s="283"/>
      <c r="P501" s="283"/>
      <c r="Q501" s="283"/>
      <c r="R501" s="283"/>
      <c r="S501" s="283"/>
      <c r="T501" s="284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85" t="s">
        <v>165</v>
      </c>
      <c r="AU501" s="285" t="s">
        <v>88</v>
      </c>
      <c r="AV501" s="16" t="s">
        <v>163</v>
      </c>
      <c r="AW501" s="16" t="s">
        <v>34</v>
      </c>
      <c r="AX501" s="16" t="s">
        <v>86</v>
      </c>
      <c r="AY501" s="285" t="s">
        <v>157</v>
      </c>
    </row>
    <row r="502" s="2" customFormat="1" ht="16.5" customHeight="1">
      <c r="A502" s="39"/>
      <c r="B502" s="40"/>
      <c r="C502" s="228" t="s">
        <v>799</v>
      </c>
      <c r="D502" s="228" t="s">
        <v>159</v>
      </c>
      <c r="E502" s="229" t="s">
        <v>800</v>
      </c>
      <c r="F502" s="230" t="s">
        <v>801</v>
      </c>
      <c r="G502" s="231" t="s">
        <v>162</v>
      </c>
      <c r="H502" s="232">
        <v>0.75</v>
      </c>
      <c r="I502" s="233"/>
      <c r="J502" s="234">
        <f>ROUND(I502*H502,2)</f>
        <v>0</v>
      </c>
      <c r="K502" s="235"/>
      <c r="L502" s="45"/>
      <c r="M502" s="236" t="s">
        <v>1</v>
      </c>
      <c r="N502" s="237" t="s">
        <v>44</v>
      </c>
      <c r="O502" s="92"/>
      <c r="P502" s="238">
        <f>O502*H502</f>
        <v>0</v>
      </c>
      <c r="Q502" s="238">
        <v>1.22E-05</v>
      </c>
      <c r="R502" s="238">
        <f>Q502*H502</f>
        <v>9.1500000000000005E-06</v>
      </c>
      <c r="S502" s="238">
        <v>0</v>
      </c>
      <c r="T502" s="23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163</v>
      </c>
      <c r="AT502" s="240" t="s">
        <v>159</v>
      </c>
      <c r="AU502" s="240" t="s">
        <v>88</v>
      </c>
      <c r="AY502" s="18" t="s">
        <v>157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86</v>
      </c>
      <c r="BK502" s="241">
        <f>ROUND(I502*H502,2)</f>
        <v>0</v>
      </c>
      <c r="BL502" s="18" t="s">
        <v>163</v>
      </c>
      <c r="BM502" s="240" t="s">
        <v>802</v>
      </c>
    </row>
    <row r="503" s="2" customFormat="1" ht="24.15" customHeight="1">
      <c r="A503" s="39"/>
      <c r="B503" s="40"/>
      <c r="C503" s="228" t="s">
        <v>803</v>
      </c>
      <c r="D503" s="228" t="s">
        <v>159</v>
      </c>
      <c r="E503" s="229" t="s">
        <v>804</v>
      </c>
      <c r="F503" s="230" t="s">
        <v>805</v>
      </c>
      <c r="G503" s="231" t="s">
        <v>226</v>
      </c>
      <c r="H503" s="232">
        <v>130</v>
      </c>
      <c r="I503" s="233"/>
      <c r="J503" s="234">
        <f>ROUND(I503*H503,2)</f>
        <v>0</v>
      </c>
      <c r="K503" s="235"/>
      <c r="L503" s="45"/>
      <c r="M503" s="236" t="s">
        <v>1</v>
      </c>
      <c r="N503" s="237" t="s">
        <v>44</v>
      </c>
      <c r="O503" s="92"/>
      <c r="P503" s="238">
        <f>O503*H503</f>
        <v>0</v>
      </c>
      <c r="Q503" s="238">
        <v>0</v>
      </c>
      <c r="R503" s="238">
        <f>Q503*H503</f>
        <v>0</v>
      </c>
      <c r="S503" s="238">
        <v>0</v>
      </c>
      <c r="T503" s="23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0" t="s">
        <v>163</v>
      </c>
      <c r="AT503" s="240" t="s">
        <v>159</v>
      </c>
      <c r="AU503" s="240" t="s">
        <v>88</v>
      </c>
      <c r="AY503" s="18" t="s">
        <v>157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8" t="s">
        <v>86</v>
      </c>
      <c r="BK503" s="241">
        <f>ROUND(I503*H503,2)</f>
        <v>0</v>
      </c>
      <c r="BL503" s="18" t="s">
        <v>163</v>
      </c>
      <c r="BM503" s="240" t="s">
        <v>806</v>
      </c>
    </row>
    <row r="504" s="15" customFormat="1">
      <c r="A504" s="15"/>
      <c r="B504" s="264"/>
      <c r="C504" s="265"/>
      <c r="D504" s="244" t="s">
        <v>165</v>
      </c>
      <c r="E504" s="266" t="s">
        <v>1</v>
      </c>
      <c r="F504" s="267" t="s">
        <v>807</v>
      </c>
      <c r="G504" s="265"/>
      <c r="H504" s="268">
        <v>130</v>
      </c>
      <c r="I504" s="269"/>
      <c r="J504" s="265"/>
      <c r="K504" s="265"/>
      <c r="L504" s="270"/>
      <c r="M504" s="271"/>
      <c r="N504" s="272"/>
      <c r="O504" s="272"/>
      <c r="P504" s="272"/>
      <c r="Q504" s="272"/>
      <c r="R504" s="272"/>
      <c r="S504" s="272"/>
      <c r="T504" s="27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4" t="s">
        <v>165</v>
      </c>
      <c r="AU504" s="274" t="s">
        <v>88</v>
      </c>
      <c r="AV504" s="15" t="s">
        <v>88</v>
      </c>
      <c r="AW504" s="15" t="s">
        <v>34</v>
      </c>
      <c r="AX504" s="15" t="s">
        <v>79</v>
      </c>
      <c r="AY504" s="274" t="s">
        <v>157</v>
      </c>
    </row>
    <row r="505" s="16" customFormat="1">
      <c r="A505" s="16"/>
      <c r="B505" s="275"/>
      <c r="C505" s="276"/>
      <c r="D505" s="244" t="s">
        <v>165</v>
      </c>
      <c r="E505" s="277" t="s">
        <v>1</v>
      </c>
      <c r="F505" s="278" t="s">
        <v>181</v>
      </c>
      <c r="G505" s="276"/>
      <c r="H505" s="279">
        <v>130</v>
      </c>
      <c r="I505" s="280"/>
      <c r="J505" s="276"/>
      <c r="K505" s="276"/>
      <c r="L505" s="281"/>
      <c r="M505" s="282"/>
      <c r="N505" s="283"/>
      <c r="O505" s="283"/>
      <c r="P505" s="283"/>
      <c r="Q505" s="283"/>
      <c r="R505" s="283"/>
      <c r="S505" s="283"/>
      <c r="T505" s="284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285" t="s">
        <v>165</v>
      </c>
      <c r="AU505" s="285" t="s">
        <v>88</v>
      </c>
      <c r="AV505" s="16" t="s">
        <v>163</v>
      </c>
      <c r="AW505" s="16" t="s">
        <v>34</v>
      </c>
      <c r="AX505" s="16" t="s">
        <v>86</v>
      </c>
      <c r="AY505" s="285" t="s">
        <v>157</v>
      </c>
    </row>
    <row r="506" s="2" customFormat="1" ht="16.5" customHeight="1">
      <c r="A506" s="39"/>
      <c r="B506" s="40"/>
      <c r="C506" s="286" t="s">
        <v>808</v>
      </c>
      <c r="D506" s="286" t="s">
        <v>336</v>
      </c>
      <c r="E506" s="287" t="s">
        <v>809</v>
      </c>
      <c r="F506" s="288" t="s">
        <v>810</v>
      </c>
      <c r="G506" s="289" t="s">
        <v>162</v>
      </c>
      <c r="H506" s="290">
        <v>12.060000000000001</v>
      </c>
      <c r="I506" s="291"/>
      <c r="J506" s="292">
        <f>ROUND(I506*H506,2)</f>
        <v>0</v>
      </c>
      <c r="K506" s="293"/>
      <c r="L506" s="294"/>
      <c r="M506" s="295" t="s">
        <v>1</v>
      </c>
      <c r="N506" s="296" t="s">
        <v>44</v>
      </c>
      <c r="O506" s="92"/>
      <c r="P506" s="238">
        <f>O506*H506</f>
        <v>0</v>
      </c>
      <c r="Q506" s="238">
        <v>0</v>
      </c>
      <c r="R506" s="238">
        <f>Q506*H506</f>
        <v>0</v>
      </c>
      <c r="S506" s="238">
        <v>0</v>
      </c>
      <c r="T506" s="23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0" t="s">
        <v>212</v>
      </c>
      <c r="AT506" s="240" t="s">
        <v>336</v>
      </c>
      <c r="AU506" s="240" t="s">
        <v>88</v>
      </c>
      <c r="AY506" s="18" t="s">
        <v>157</v>
      </c>
      <c r="BE506" s="241">
        <f>IF(N506="základní",J506,0)</f>
        <v>0</v>
      </c>
      <c r="BF506" s="241">
        <f>IF(N506="snížená",J506,0)</f>
        <v>0</v>
      </c>
      <c r="BG506" s="241">
        <f>IF(N506="zákl. přenesená",J506,0)</f>
        <v>0</v>
      </c>
      <c r="BH506" s="241">
        <f>IF(N506="sníž. přenesená",J506,0)</f>
        <v>0</v>
      </c>
      <c r="BI506" s="241">
        <f>IF(N506="nulová",J506,0)</f>
        <v>0</v>
      </c>
      <c r="BJ506" s="18" t="s">
        <v>86</v>
      </c>
      <c r="BK506" s="241">
        <f>ROUND(I506*H506,2)</f>
        <v>0</v>
      </c>
      <c r="BL506" s="18" t="s">
        <v>163</v>
      </c>
      <c r="BM506" s="240" t="s">
        <v>811</v>
      </c>
    </row>
    <row r="507" s="13" customFormat="1">
      <c r="A507" s="13"/>
      <c r="B507" s="242"/>
      <c r="C507" s="243"/>
      <c r="D507" s="244" t="s">
        <v>165</v>
      </c>
      <c r="E507" s="245" t="s">
        <v>1</v>
      </c>
      <c r="F507" s="246" t="s">
        <v>812</v>
      </c>
      <c r="G507" s="243"/>
      <c r="H507" s="245" t="s">
        <v>1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2" t="s">
        <v>165</v>
      </c>
      <c r="AU507" s="252" t="s">
        <v>88</v>
      </c>
      <c r="AV507" s="13" t="s">
        <v>86</v>
      </c>
      <c r="AW507" s="13" t="s">
        <v>34</v>
      </c>
      <c r="AX507" s="13" t="s">
        <v>79</v>
      </c>
      <c r="AY507" s="252" t="s">
        <v>157</v>
      </c>
    </row>
    <row r="508" s="15" customFormat="1">
      <c r="A508" s="15"/>
      <c r="B508" s="264"/>
      <c r="C508" s="265"/>
      <c r="D508" s="244" t="s">
        <v>165</v>
      </c>
      <c r="E508" s="266" t="s">
        <v>1</v>
      </c>
      <c r="F508" s="267" t="s">
        <v>813</v>
      </c>
      <c r="G508" s="265"/>
      <c r="H508" s="268">
        <v>13.26</v>
      </c>
      <c r="I508" s="269"/>
      <c r="J508" s="265"/>
      <c r="K508" s="265"/>
      <c r="L508" s="270"/>
      <c r="M508" s="271"/>
      <c r="N508" s="272"/>
      <c r="O508" s="272"/>
      <c r="P508" s="272"/>
      <c r="Q508" s="272"/>
      <c r="R508" s="272"/>
      <c r="S508" s="272"/>
      <c r="T508" s="27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4" t="s">
        <v>165</v>
      </c>
      <c r="AU508" s="274" t="s">
        <v>88</v>
      </c>
      <c r="AV508" s="15" t="s">
        <v>88</v>
      </c>
      <c r="AW508" s="15" t="s">
        <v>34</v>
      </c>
      <c r="AX508" s="15" t="s">
        <v>79</v>
      </c>
      <c r="AY508" s="274" t="s">
        <v>157</v>
      </c>
    </row>
    <row r="509" s="13" customFormat="1">
      <c r="A509" s="13"/>
      <c r="B509" s="242"/>
      <c r="C509" s="243"/>
      <c r="D509" s="244" t="s">
        <v>165</v>
      </c>
      <c r="E509" s="245" t="s">
        <v>1</v>
      </c>
      <c r="F509" s="246" t="s">
        <v>814</v>
      </c>
      <c r="G509" s="243"/>
      <c r="H509" s="245" t="s">
        <v>1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2" t="s">
        <v>165</v>
      </c>
      <c r="AU509" s="252" t="s">
        <v>88</v>
      </c>
      <c r="AV509" s="13" t="s">
        <v>86</v>
      </c>
      <c r="AW509" s="13" t="s">
        <v>34</v>
      </c>
      <c r="AX509" s="13" t="s">
        <v>79</v>
      </c>
      <c r="AY509" s="252" t="s">
        <v>157</v>
      </c>
    </row>
    <row r="510" s="13" customFormat="1">
      <c r="A510" s="13"/>
      <c r="B510" s="242"/>
      <c r="C510" s="243"/>
      <c r="D510" s="244" t="s">
        <v>165</v>
      </c>
      <c r="E510" s="245" t="s">
        <v>1</v>
      </c>
      <c r="F510" s="246" t="s">
        <v>815</v>
      </c>
      <c r="G510" s="243"/>
      <c r="H510" s="245" t="s">
        <v>1</v>
      </c>
      <c r="I510" s="247"/>
      <c r="J510" s="243"/>
      <c r="K510" s="243"/>
      <c r="L510" s="248"/>
      <c r="M510" s="249"/>
      <c r="N510" s="250"/>
      <c r="O510" s="250"/>
      <c r="P510" s="250"/>
      <c r="Q510" s="250"/>
      <c r="R510" s="250"/>
      <c r="S510" s="250"/>
      <c r="T510" s="25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2" t="s">
        <v>165</v>
      </c>
      <c r="AU510" s="252" t="s">
        <v>88</v>
      </c>
      <c r="AV510" s="13" t="s">
        <v>86</v>
      </c>
      <c r="AW510" s="13" t="s">
        <v>34</v>
      </c>
      <c r="AX510" s="13" t="s">
        <v>79</v>
      </c>
      <c r="AY510" s="252" t="s">
        <v>157</v>
      </c>
    </row>
    <row r="511" s="15" customFormat="1">
      <c r="A511" s="15"/>
      <c r="B511" s="264"/>
      <c r="C511" s="265"/>
      <c r="D511" s="244" t="s">
        <v>165</v>
      </c>
      <c r="E511" s="266" t="s">
        <v>1</v>
      </c>
      <c r="F511" s="267" t="s">
        <v>816</v>
      </c>
      <c r="G511" s="265"/>
      <c r="H511" s="268">
        <v>-1.2</v>
      </c>
      <c r="I511" s="269"/>
      <c r="J511" s="265"/>
      <c r="K511" s="265"/>
      <c r="L511" s="270"/>
      <c r="M511" s="271"/>
      <c r="N511" s="272"/>
      <c r="O511" s="272"/>
      <c r="P511" s="272"/>
      <c r="Q511" s="272"/>
      <c r="R511" s="272"/>
      <c r="S511" s="272"/>
      <c r="T511" s="27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4" t="s">
        <v>165</v>
      </c>
      <c r="AU511" s="274" t="s">
        <v>88</v>
      </c>
      <c r="AV511" s="15" t="s">
        <v>88</v>
      </c>
      <c r="AW511" s="15" t="s">
        <v>34</v>
      </c>
      <c r="AX511" s="15" t="s">
        <v>79</v>
      </c>
      <c r="AY511" s="274" t="s">
        <v>157</v>
      </c>
    </row>
    <row r="512" s="16" customFormat="1">
      <c r="A512" s="16"/>
      <c r="B512" s="275"/>
      <c r="C512" s="276"/>
      <c r="D512" s="244" t="s">
        <v>165</v>
      </c>
      <c r="E512" s="277" t="s">
        <v>1</v>
      </c>
      <c r="F512" s="278" t="s">
        <v>181</v>
      </c>
      <c r="G512" s="276"/>
      <c r="H512" s="279">
        <v>12.060000000000001</v>
      </c>
      <c r="I512" s="280"/>
      <c r="J512" s="276"/>
      <c r="K512" s="276"/>
      <c r="L512" s="281"/>
      <c r="M512" s="282"/>
      <c r="N512" s="283"/>
      <c r="O512" s="283"/>
      <c r="P512" s="283"/>
      <c r="Q512" s="283"/>
      <c r="R512" s="283"/>
      <c r="S512" s="283"/>
      <c r="T512" s="284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T512" s="285" t="s">
        <v>165</v>
      </c>
      <c r="AU512" s="285" t="s">
        <v>88</v>
      </c>
      <c r="AV512" s="16" t="s">
        <v>163</v>
      </c>
      <c r="AW512" s="16" t="s">
        <v>34</v>
      </c>
      <c r="AX512" s="16" t="s">
        <v>86</v>
      </c>
      <c r="AY512" s="285" t="s">
        <v>157</v>
      </c>
    </row>
    <row r="513" s="2" customFormat="1" ht="33" customHeight="1">
      <c r="A513" s="39"/>
      <c r="B513" s="40"/>
      <c r="C513" s="228" t="s">
        <v>817</v>
      </c>
      <c r="D513" s="228" t="s">
        <v>159</v>
      </c>
      <c r="E513" s="229" t="s">
        <v>818</v>
      </c>
      <c r="F513" s="230" t="s">
        <v>819</v>
      </c>
      <c r="G513" s="231" t="s">
        <v>226</v>
      </c>
      <c r="H513" s="232">
        <v>222</v>
      </c>
      <c r="I513" s="233"/>
      <c r="J513" s="234">
        <f>ROUND(I513*H513,2)</f>
        <v>0</v>
      </c>
      <c r="K513" s="235"/>
      <c r="L513" s="45"/>
      <c r="M513" s="236" t="s">
        <v>1</v>
      </c>
      <c r="N513" s="237" t="s">
        <v>44</v>
      </c>
      <c r="O513" s="92"/>
      <c r="P513" s="238">
        <f>O513*H513</f>
        <v>0</v>
      </c>
      <c r="Q513" s="238">
        <v>0</v>
      </c>
      <c r="R513" s="238">
        <f>Q513*H513</f>
        <v>0</v>
      </c>
      <c r="S513" s="238">
        <v>0</v>
      </c>
      <c r="T513" s="23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0" t="s">
        <v>163</v>
      </c>
      <c r="AT513" s="240" t="s">
        <v>159</v>
      </c>
      <c r="AU513" s="240" t="s">
        <v>88</v>
      </c>
      <c r="AY513" s="18" t="s">
        <v>157</v>
      </c>
      <c r="BE513" s="241">
        <f>IF(N513="základní",J513,0)</f>
        <v>0</v>
      </c>
      <c r="BF513" s="241">
        <f>IF(N513="snížená",J513,0)</f>
        <v>0</v>
      </c>
      <c r="BG513" s="241">
        <f>IF(N513="zákl. přenesená",J513,0)</f>
        <v>0</v>
      </c>
      <c r="BH513" s="241">
        <f>IF(N513="sníž. přenesená",J513,0)</f>
        <v>0</v>
      </c>
      <c r="BI513" s="241">
        <f>IF(N513="nulová",J513,0)</f>
        <v>0</v>
      </c>
      <c r="BJ513" s="18" t="s">
        <v>86</v>
      </c>
      <c r="BK513" s="241">
        <f>ROUND(I513*H513,2)</f>
        <v>0</v>
      </c>
      <c r="BL513" s="18" t="s">
        <v>163</v>
      </c>
      <c r="BM513" s="240" t="s">
        <v>820</v>
      </c>
    </row>
    <row r="514" s="15" customFormat="1">
      <c r="A514" s="15"/>
      <c r="B514" s="264"/>
      <c r="C514" s="265"/>
      <c r="D514" s="244" t="s">
        <v>165</v>
      </c>
      <c r="E514" s="266" t="s">
        <v>1</v>
      </c>
      <c r="F514" s="267" t="s">
        <v>821</v>
      </c>
      <c r="G514" s="265"/>
      <c r="H514" s="268">
        <v>130</v>
      </c>
      <c r="I514" s="269"/>
      <c r="J514" s="265"/>
      <c r="K514" s="265"/>
      <c r="L514" s="270"/>
      <c r="M514" s="271"/>
      <c r="N514" s="272"/>
      <c r="O514" s="272"/>
      <c r="P514" s="272"/>
      <c r="Q514" s="272"/>
      <c r="R514" s="272"/>
      <c r="S514" s="272"/>
      <c r="T514" s="273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4" t="s">
        <v>165</v>
      </c>
      <c r="AU514" s="274" t="s">
        <v>88</v>
      </c>
      <c r="AV514" s="15" t="s">
        <v>88</v>
      </c>
      <c r="AW514" s="15" t="s">
        <v>34</v>
      </c>
      <c r="AX514" s="15" t="s">
        <v>79</v>
      </c>
      <c r="AY514" s="274" t="s">
        <v>157</v>
      </c>
    </row>
    <row r="515" s="15" customFormat="1">
      <c r="A515" s="15"/>
      <c r="B515" s="264"/>
      <c r="C515" s="265"/>
      <c r="D515" s="244" t="s">
        <v>165</v>
      </c>
      <c r="E515" s="266" t="s">
        <v>1</v>
      </c>
      <c r="F515" s="267" t="s">
        <v>822</v>
      </c>
      <c r="G515" s="265"/>
      <c r="H515" s="268">
        <v>55</v>
      </c>
      <c r="I515" s="269"/>
      <c r="J515" s="265"/>
      <c r="K515" s="265"/>
      <c r="L515" s="270"/>
      <c r="M515" s="271"/>
      <c r="N515" s="272"/>
      <c r="O515" s="272"/>
      <c r="P515" s="272"/>
      <c r="Q515" s="272"/>
      <c r="R515" s="272"/>
      <c r="S515" s="272"/>
      <c r="T515" s="27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4" t="s">
        <v>165</v>
      </c>
      <c r="AU515" s="274" t="s">
        <v>88</v>
      </c>
      <c r="AV515" s="15" t="s">
        <v>88</v>
      </c>
      <c r="AW515" s="15" t="s">
        <v>34</v>
      </c>
      <c r="AX515" s="15" t="s">
        <v>79</v>
      </c>
      <c r="AY515" s="274" t="s">
        <v>157</v>
      </c>
    </row>
    <row r="516" s="15" customFormat="1">
      <c r="A516" s="15"/>
      <c r="B516" s="264"/>
      <c r="C516" s="265"/>
      <c r="D516" s="244" t="s">
        <v>165</v>
      </c>
      <c r="E516" s="266" t="s">
        <v>1</v>
      </c>
      <c r="F516" s="267" t="s">
        <v>823</v>
      </c>
      <c r="G516" s="265"/>
      <c r="H516" s="268">
        <v>37</v>
      </c>
      <c r="I516" s="269"/>
      <c r="J516" s="265"/>
      <c r="K516" s="265"/>
      <c r="L516" s="270"/>
      <c r="M516" s="271"/>
      <c r="N516" s="272"/>
      <c r="O516" s="272"/>
      <c r="P516" s="272"/>
      <c r="Q516" s="272"/>
      <c r="R516" s="272"/>
      <c r="S516" s="272"/>
      <c r="T516" s="27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4" t="s">
        <v>165</v>
      </c>
      <c r="AU516" s="274" t="s">
        <v>88</v>
      </c>
      <c r="AV516" s="15" t="s">
        <v>88</v>
      </c>
      <c r="AW516" s="15" t="s">
        <v>34</v>
      </c>
      <c r="AX516" s="15" t="s">
        <v>79</v>
      </c>
      <c r="AY516" s="274" t="s">
        <v>157</v>
      </c>
    </row>
    <row r="517" s="16" customFormat="1">
      <c r="A517" s="16"/>
      <c r="B517" s="275"/>
      <c r="C517" s="276"/>
      <c r="D517" s="244" t="s">
        <v>165</v>
      </c>
      <c r="E517" s="277" t="s">
        <v>1</v>
      </c>
      <c r="F517" s="278" t="s">
        <v>181</v>
      </c>
      <c r="G517" s="276"/>
      <c r="H517" s="279">
        <v>222</v>
      </c>
      <c r="I517" s="280"/>
      <c r="J517" s="276"/>
      <c r="K517" s="276"/>
      <c r="L517" s="281"/>
      <c r="M517" s="282"/>
      <c r="N517" s="283"/>
      <c r="O517" s="283"/>
      <c r="P517" s="283"/>
      <c r="Q517" s="283"/>
      <c r="R517" s="283"/>
      <c r="S517" s="283"/>
      <c r="T517" s="284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T517" s="285" t="s">
        <v>165</v>
      </c>
      <c r="AU517" s="285" t="s">
        <v>88</v>
      </c>
      <c r="AV517" s="16" t="s">
        <v>163</v>
      </c>
      <c r="AW517" s="16" t="s">
        <v>34</v>
      </c>
      <c r="AX517" s="16" t="s">
        <v>86</v>
      </c>
      <c r="AY517" s="285" t="s">
        <v>157</v>
      </c>
    </row>
    <row r="518" s="2" customFormat="1" ht="16.5" customHeight="1">
      <c r="A518" s="39"/>
      <c r="B518" s="40"/>
      <c r="C518" s="286" t="s">
        <v>824</v>
      </c>
      <c r="D518" s="286" t="s">
        <v>336</v>
      </c>
      <c r="E518" s="287" t="s">
        <v>825</v>
      </c>
      <c r="F518" s="288" t="s">
        <v>826</v>
      </c>
      <c r="G518" s="289" t="s">
        <v>226</v>
      </c>
      <c r="H518" s="290">
        <v>131.30000000000001</v>
      </c>
      <c r="I518" s="291"/>
      <c r="J518" s="292">
        <f>ROUND(I518*H518,2)</f>
        <v>0</v>
      </c>
      <c r="K518" s="293"/>
      <c r="L518" s="294"/>
      <c r="M518" s="295" t="s">
        <v>1</v>
      </c>
      <c r="N518" s="296" t="s">
        <v>44</v>
      </c>
      <c r="O518" s="92"/>
      <c r="P518" s="238">
        <f>O518*H518</f>
        <v>0</v>
      </c>
      <c r="Q518" s="238">
        <v>0</v>
      </c>
      <c r="R518" s="238">
        <f>Q518*H518</f>
        <v>0</v>
      </c>
      <c r="S518" s="238">
        <v>0</v>
      </c>
      <c r="T518" s="23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0" t="s">
        <v>212</v>
      </c>
      <c r="AT518" s="240" t="s">
        <v>336</v>
      </c>
      <c r="AU518" s="240" t="s">
        <v>88</v>
      </c>
      <c r="AY518" s="18" t="s">
        <v>157</v>
      </c>
      <c r="BE518" s="241">
        <f>IF(N518="základní",J518,0)</f>
        <v>0</v>
      </c>
      <c r="BF518" s="241">
        <f>IF(N518="snížená",J518,0)</f>
        <v>0</v>
      </c>
      <c r="BG518" s="241">
        <f>IF(N518="zákl. přenesená",J518,0)</f>
        <v>0</v>
      </c>
      <c r="BH518" s="241">
        <f>IF(N518="sníž. přenesená",J518,0)</f>
        <v>0</v>
      </c>
      <c r="BI518" s="241">
        <f>IF(N518="nulová",J518,0)</f>
        <v>0</v>
      </c>
      <c r="BJ518" s="18" t="s">
        <v>86</v>
      </c>
      <c r="BK518" s="241">
        <f>ROUND(I518*H518,2)</f>
        <v>0</v>
      </c>
      <c r="BL518" s="18" t="s">
        <v>163</v>
      </c>
      <c r="BM518" s="240" t="s">
        <v>827</v>
      </c>
    </row>
    <row r="519" s="15" customFormat="1">
      <c r="A519" s="15"/>
      <c r="B519" s="264"/>
      <c r="C519" s="265"/>
      <c r="D519" s="244" t="s">
        <v>165</v>
      </c>
      <c r="E519" s="266" t="s">
        <v>1</v>
      </c>
      <c r="F519" s="267" t="s">
        <v>828</v>
      </c>
      <c r="G519" s="265"/>
      <c r="H519" s="268">
        <v>131.30000000000001</v>
      </c>
      <c r="I519" s="269"/>
      <c r="J519" s="265"/>
      <c r="K519" s="265"/>
      <c r="L519" s="270"/>
      <c r="M519" s="271"/>
      <c r="N519" s="272"/>
      <c r="O519" s="272"/>
      <c r="P519" s="272"/>
      <c r="Q519" s="272"/>
      <c r="R519" s="272"/>
      <c r="S519" s="272"/>
      <c r="T519" s="27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4" t="s">
        <v>165</v>
      </c>
      <c r="AU519" s="274" t="s">
        <v>88</v>
      </c>
      <c r="AV519" s="15" t="s">
        <v>88</v>
      </c>
      <c r="AW519" s="15" t="s">
        <v>34</v>
      </c>
      <c r="AX519" s="15" t="s">
        <v>79</v>
      </c>
      <c r="AY519" s="274" t="s">
        <v>157</v>
      </c>
    </row>
    <row r="520" s="16" customFormat="1">
      <c r="A520" s="16"/>
      <c r="B520" s="275"/>
      <c r="C520" s="276"/>
      <c r="D520" s="244" t="s">
        <v>165</v>
      </c>
      <c r="E520" s="277" t="s">
        <v>1</v>
      </c>
      <c r="F520" s="278" t="s">
        <v>181</v>
      </c>
      <c r="G520" s="276"/>
      <c r="H520" s="279">
        <v>131.30000000000001</v>
      </c>
      <c r="I520" s="280"/>
      <c r="J520" s="276"/>
      <c r="K520" s="276"/>
      <c r="L520" s="281"/>
      <c r="M520" s="282"/>
      <c r="N520" s="283"/>
      <c r="O520" s="283"/>
      <c r="P520" s="283"/>
      <c r="Q520" s="283"/>
      <c r="R520" s="283"/>
      <c r="S520" s="283"/>
      <c r="T520" s="284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85" t="s">
        <v>165</v>
      </c>
      <c r="AU520" s="285" t="s">
        <v>88</v>
      </c>
      <c r="AV520" s="16" t="s">
        <v>163</v>
      </c>
      <c r="AW520" s="16" t="s">
        <v>34</v>
      </c>
      <c r="AX520" s="16" t="s">
        <v>86</v>
      </c>
      <c r="AY520" s="285" t="s">
        <v>157</v>
      </c>
    </row>
    <row r="521" s="2" customFormat="1" ht="24.15" customHeight="1">
      <c r="A521" s="39"/>
      <c r="B521" s="40"/>
      <c r="C521" s="286" t="s">
        <v>829</v>
      </c>
      <c r="D521" s="286" t="s">
        <v>336</v>
      </c>
      <c r="E521" s="287" t="s">
        <v>830</v>
      </c>
      <c r="F521" s="288" t="s">
        <v>831</v>
      </c>
      <c r="G521" s="289" t="s">
        <v>226</v>
      </c>
      <c r="H521" s="290">
        <v>55.549999999999997</v>
      </c>
      <c r="I521" s="291"/>
      <c r="J521" s="292">
        <f>ROUND(I521*H521,2)</f>
        <v>0</v>
      </c>
      <c r="K521" s="293"/>
      <c r="L521" s="294"/>
      <c r="M521" s="295" t="s">
        <v>1</v>
      </c>
      <c r="N521" s="296" t="s">
        <v>44</v>
      </c>
      <c r="O521" s="92"/>
      <c r="P521" s="238">
        <f>O521*H521</f>
        <v>0</v>
      </c>
      <c r="Q521" s="238">
        <v>0</v>
      </c>
      <c r="R521" s="238">
        <f>Q521*H521</f>
        <v>0</v>
      </c>
      <c r="S521" s="238">
        <v>0</v>
      </c>
      <c r="T521" s="23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0" t="s">
        <v>212</v>
      </c>
      <c r="AT521" s="240" t="s">
        <v>336</v>
      </c>
      <c r="AU521" s="240" t="s">
        <v>88</v>
      </c>
      <c r="AY521" s="18" t="s">
        <v>157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8" t="s">
        <v>86</v>
      </c>
      <c r="BK521" s="241">
        <f>ROUND(I521*H521,2)</f>
        <v>0</v>
      </c>
      <c r="BL521" s="18" t="s">
        <v>163</v>
      </c>
      <c r="BM521" s="240" t="s">
        <v>832</v>
      </c>
    </row>
    <row r="522" s="15" customFormat="1">
      <c r="A522" s="15"/>
      <c r="B522" s="264"/>
      <c r="C522" s="265"/>
      <c r="D522" s="244" t="s">
        <v>165</v>
      </c>
      <c r="E522" s="266" t="s">
        <v>1</v>
      </c>
      <c r="F522" s="267" t="s">
        <v>833</v>
      </c>
      <c r="G522" s="265"/>
      <c r="H522" s="268">
        <v>55.549999999999997</v>
      </c>
      <c r="I522" s="269"/>
      <c r="J522" s="265"/>
      <c r="K522" s="265"/>
      <c r="L522" s="270"/>
      <c r="M522" s="271"/>
      <c r="N522" s="272"/>
      <c r="O522" s="272"/>
      <c r="P522" s="272"/>
      <c r="Q522" s="272"/>
      <c r="R522" s="272"/>
      <c r="S522" s="272"/>
      <c r="T522" s="27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4" t="s">
        <v>165</v>
      </c>
      <c r="AU522" s="274" t="s">
        <v>88</v>
      </c>
      <c r="AV522" s="15" t="s">
        <v>88</v>
      </c>
      <c r="AW522" s="15" t="s">
        <v>34</v>
      </c>
      <c r="AX522" s="15" t="s">
        <v>79</v>
      </c>
      <c r="AY522" s="274" t="s">
        <v>157</v>
      </c>
    </row>
    <row r="523" s="16" customFormat="1">
      <c r="A523" s="16"/>
      <c r="B523" s="275"/>
      <c r="C523" s="276"/>
      <c r="D523" s="244" t="s">
        <v>165</v>
      </c>
      <c r="E523" s="277" t="s">
        <v>1</v>
      </c>
      <c r="F523" s="278" t="s">
        <v>181</v>
      </c>
      <c r="G523" s="276"/>
      <c r="H523" s="279">
        <v>55.549999999999997</v>
      </c>
      <c r="I523" s="280"/>
      <c r="J523" s="276"/>
      <c r="K523" s="276"/>
      <c r="L523" s="281"/>
      <c r="M523" s="282"/>
      <c r="N523" s="283"/>
      <c r="O523" s="283"/>
      <c r="P523" s="283"/>
      <c r="Q523" s="283"/>
      <c r="R523" s="283"/>
      <c r="S523" s="283"/>
      <c r="T523" s="284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85" t="s">
        <v>165</v>
      </c>
      <c r="AU523" s="285" t="s">
        <v>88</v>
      </c>
      <c r="AV523" s="16" t="s">
        <v>163</v>
      </c>
      <c r="AW523" s="16" t="s">
        <v>34</v>
      </c>
      <c r="AX523" s="16" t="s">
        <v>86</v>
      </c>
      <c r="AY523" s="285" t="s">
        <v>157</v>
      </c>
    </row>
    <row r="524" s="2" customFormat="1" ht="24.15" customHeight="1">
      <c r="A524" s="39"/>
      <c r="B524" s="40"/>
      <c r="C524" s="286" t="s">
        <v>834</v>
      </c>
      <c r="D524" s="286" t="s">
        <v>336</v>
      </c>
      <c r="E524" s="287" t="s">
        <v>835</v>
      </c>
      <c r="F524" s="288" t="s">
        <v>836</v>
      </c>
      <c r="G524" s="289" t="s">
        <v>226</v>
      </c>
      <c r="H524" s="290">
        <v>37.369999999999997</v>
      </c>
      <c r="I524" s="291"/>
      <c r="J524" s="292">
        <f>ROUND(I524*H524,2)</f>
        <v>0</v>
      </c>
      <c r="K524" s="293"/>
      <c r="L524" s="294"/>
      <c r="M524" s="295" t="s">
        <v>1</v>
      </c>
      <c r="N524" s="296" t="s">
        <v>44</v>
      </c>
      <c r="O524" s="92"/>
      <c r="P524" s="238">
        <f>O524*H524</f>
        <v>0</v>
      </c>
      <c r="Q524" s="238">
        <v>0</v>
      </c>
      <c r="R524" s="238">
        <f>Q524*H524</f>
        <v>0</v>
      </c>
      <c r="S524" s="238">
        <v>0</v>
      </c>
      <c r="T524" s="23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0" t="s">
        <v>212</v>
      </c>
      <c r="AT524" s="240" t="s">
        <v>336</v>
      </c>
      <c r="AU524" s="240" t="s">
        <v>88</v>
      </c>
      <c r="AY524" s="18" t="s">
        <v>157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86</v>
      </c>
      <c r="BK524" s="241">
        <f>ROUND(I524*H524,2)</f>
        <v>0</v>
      </c>
      <c r="BL524" s="18" t="s">
        <v>163</v>
      </c>
      <c r="BM524" s="240" t="s">
        <v>837</v>
      </c>
    </row>
    <row r="525" s="15" customFormat="1">
      <c r="A525" s="15"/>
      <c r="B525" s="264"/>
      <c r="C525" s="265"/>
      <c r="D525" s="244" t="s">
        <v>165</v>
      </c>
      <c r="E525" s="266" t="s">
        <v>1</v>
      </c>
      <c r="F525" s="267" t="s">
        <v>838</v>
      </c>
      <c r="G525" s="265"/>
      <c r="H525" s="268">
        <v>37.369999999999997</v>
      </c>
      <c r="I525" s="269"/>
      <c r="J525" s="265"/>
      <c r="K525" s="265"/>
      <c r="L525" s="270"/>
      <c r="M525" s="271"/>
      <c r="N525" s="272"/>
      <c r="O525" s="272"/>
      <c r="P525" s="272"/>
      <c r="Q525" s="272"/>
      <c r="R525" s="272"/>
      <c r="S525" s="272"/>
      <c r="T525" s="27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4" t="s">
        <v>165</v>
      </c>
      <c r="AU525" s="274" t="s">
        <v>88</v>
      </c>
      <c r="AV525" s="15" t="s">
        <v>88</v>
      </c>
      <c r="AW525" s="15" t="s">
        <v>34</v>
      </c>
      <c r="AX525" s="15" t="s">
        <v>79</v>
      </c>
      <c r="AY525" s="274" t="s">
        <v>157</v>
      </c>
    </row>
    <row r="526" s="16" customFormat="1">
      <c r="A526" s="16"/>
      <c r="B526" s="275"/>
      <c r="C526" s="276"/>
      <c r="D526" s="244" t="s">
        <v>165</v>
      </c>
      <c r="E526" s="277" t="s">
        <v>1</v>
      </c>
      <c r="F526" s="278" t="s">
        <v>181</v>
      </c>
      <c r="G526" s="276"/>
      <c r="H526" s="279">
        <v>37.369999999999997</v>
      </c>
      <c r="I526" s="280"/>
      <c r="J526" s="276"/>
      <c r="K526" s="276"/>
      <c r="L526" s="281"/>
      <c r="M526" s="282"/>
      <c r="N526" s="283"/>
      <c r="O526" s="283"/>
      <c r="P526" s="283"/>
      <c r="Q526" s="283"/>
      <c r="R526" s="283"/>
      <c r="S526" s="283"/>
      <c r="T526" s="284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85" t="s">
        <v>165</v>
      </c>
      <c r="AU526" s="285" t="s">
        <v>88</v>
      </c>
      <c r="AV526" s="16" t="s">
        <v>163</v>
      </c>
      <c r="AW526" s="16" t="s">
        <v>34</v>
      </c>
      <c r="AX526" s="16" t="s">
        <v>86</v>
      </c>
      <c r="AY526" s="285" t="s">
        <v>157</v>
      </c>
    </row>
    <row r="527" s="2" customFormat="1" ht="33" customHeight="1">
      <c r="A527" s="39"/>
      <c r="B527" s="40"/>
      <c r="C527" s="228" t="s">
        <v>839</v>
      </c>
      <c r="D527" s="228" t="s">
        <v>159</v>
      </c>
      <c r="E527" s="229" t="s">
        <v>840</v>
      </c>
      <c r="F527" s="230" t="s">
        <v>841</v>
      </c>
      <c r="G527" s="231" t="s">
        <v>226</v>
      </c>
      <c r="H527" s="232">
        <v>162</v>
      </c>
      <c r="I527" s="233"/>
      <c r="J527" s="234">
        <f>ROUND(I527*H527,2)</f>
        <v>0</v>
      </c>
      <c r="K527" s="235"/>
      <c r="L527" s="45"/>
      <c r="M527" s="236" t="s">
        <v>1</v>
      </c>
      <c r="N527" s="237" t="s">
        <v>44</v>
      </c>
      <c r="O527" s="92"/>
      <c r="P527" s="238">
        <f>O527*H527</f>
        <v>0</v>
      </c>
      <c r="Q527" s="238">
        <v>0.14041960000000001</v>
      </c>
      <c r="R527" s="238">
        <f>Q527*H527</f>
        <v>22.747975200000003</v>
      </c>
      <c r="S527" s="238">
        <v>0</v>
      </c>
      <c r="T527" s="23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0" t="s">
        <v>163</v>
      </c>
      <c r="AT527" s="240" t="s">
        <v>159</v>
      </c>
      <c r="AU527" s="240" t="s">
        <v>88</v>
      </c>
      <c r="AY527" s="18" t="s">
        <v>157</v>
      </c>
      <c r="BE527" s="241">
        <f>IF(N527="základní",J527,0)</f>
        <v>0</v>
      </c>
      <c r="BF527" s="241">
        <f>IF(N527="snížená",J527,0)</f>
        <v>0</v>
      </c>
      <c r="BG527" s="241">
        <f>IF(N527="zákl. přenesená",J527,0)</f>
        <v>0</v>
      </c>
      <c r="BH527" s="241">
        <f>IF(N527="sníž. přenesená",J527,0)</f>
        <v>0</v>
      </c>
      <c r="BI527" s="241">
        <f>IF(N527="nulová",J527,0)</f>
        <v>0</v>
      </c>
      <c r="BJ527" s="18" t="s">
        <v>86</v>
      </c>
      <c r="BK527" s="241">
        <f>ROUND(I527*H527,2)</f>
        <v>0</v>
      </c>
      <c r="BL527" s="18" t="s">
        <v>163</v>
      </c>
      <c r="BM527" s="240" t="s">
        <v>842</v>
      </c>
    </row>
    <row r="528" s="15" customFormat="1">
      <c r="A528" s="15"/>
      <c r="B528" s="264"/>
      <c r="C528" s="265"/>
      <c r="D528" s="244" t="s">
        <v>165</v>
      </c>
      <c r="E528" s="266" t="s">
        <v>1</v>
      </c>
      <c r="F528" s="267" t="s">
        <v>843</v>
      </c>
      <c r="G528" s="265"/>
      <c r="H528" s="268">
        <v>162</v>
      </c>
      <c r="I528" s="269"/>
      <c r="J528" s="265"/>
      <c r="K528" s="265"/>
      <c r="L528" s="270"/>
      <c r="M528" s="271"/>
      <c r="N528" s="272"/>
      <c r="O528" s="272"/>
      <c r="P528" s="272"/>
      <c r="Q528" s="272"/>
      <c r="R528" s="272"/>
      <c r="S528" s="272"/>
      <c r="T528" s="27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4" t="s">
        <v>165</v>
      </c>
      <c r="AU528" s="274" t="s">
        <v>88</v>
      </c>
      <c r="AV528" s="15" t="s">
        <v>88</v>
      </c>
      <c r="AW528" s="15" t="s">
        <v>34</v>
      </c>
      <c r="AX528" s="15" t="s">
        <v>79</v>
      </c>
      <c r="AY528" s="274" t="s">
        <v>157</v>
      </c>
    </row>
    <row r="529" s="16" customFormat="1">
      <c r="A529" s="16"/>
      <c r="B529" s="275"/>
      <c r="C529" s="276"/>
      <c r="D529" s="244" t="s">
        <v>165</v>
      </c>
      <c r="E529" s="277" t="s">
        <v>1</v>
      </c>
      <c r="F529" s="278" t="s">
        <v>181</v>
      </c>
      <c r="G529" s="276"/>
      <c r="H529" s="279">
        <v>162</v>
      </c>
      <c r="I529" s="280"/>
      <c r="J529" s="276"/>
      <c r="K529" s="276"/>
      <c r="L529" s="281"/>
      <c r="M529" s="282"/>
      <c r="N529" s="283"/>
      <c r="O529" s="283"/>
      <c r="P529" s="283"/>
      <c r="Q529" s="283"/>
      <c r="R529" s="283"/>
      <c r="S529" s="283"/>
      <c r="T529" s="284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85" t="s">
        <v>165</v>
      </c>
      <c r="AU529" s="285" t="s">
        <v>88</v>
      </c>
      <c r="AV529" s="16" t="s">
        <v>163</v>
      </c>
      <c r="AW529" s="16" t="s">
        <v>34</v>
      </c>
      <c r="AX529" s="16" t="s">
        <v>86</v>
      </c>
      <c r="AY529" s="285" t="s">
        <v>157</v>
      </c>
    </row>
    <row r="530" s="2" customFormat="1" ht="16.5" customHeight="1">
      <c r="A530" s="39"/>
      <c r="B530" s="40"/>
      <c r="C530" s="286" t="s">
        <v>844</v>
      </c>
      <c r="D530" s="286" t="s">
        <v>336</v>
      </c>
      <c r="E530" s="287" t="s">
        <v>845</v>
      </c>
      <c r="F530" s="288" t="s">
        <v>846</v>
      </c>
      <c r="G530" s="289" t="s">
        <v>226</v>
      </c>
      <c r="H530" s="290">
        <v>161.59999999999999</v>
      </c>
      <c r="I530" s="291"/>
      <c r="J530" s="292">
        <f>ROUND(I530*H530,2)</f>
        <v>0</v>
      </c>
      <c r="K530" s="293"/>
      <c r="L530" s="294"/>
      <c r="M530" s="295" t="s">
        <v>1</v>
      </c>
      <c r="N530" s="296" t="s">
        <v>44</v>
      </c>
      <c r="O530" s="92"/>
      <c r="P530" s="238">
        <f>O530*H530</f>
        <v>0</v>
      </c>
      <c r="Q530" s="238">
        <v>0</v>
      </c>
      <c r="R530" s="238">
        <f>Q530*H530</f>
        <v>0</v>
      </c>
      <c r="S530" s="238">
        <v>0</v>
      </c>
      <c r="T530" s="23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0" t="s">
        <v>212</v>
      </c>
      <c r="AT530" s="240" t="s">
        <v>336</v>
      </c>
      <c r="AU530" s="240" t="s">
        <v>88</v>
      </c>
      <c r="AY530" s="18" t="s">
        <v>157</v>
      </c>
      <c r="BE530" s="241">
        <f>IF(N530="základní",J530,0)</f>
        <v>0</v>
      </c>
      <c r="BF530" s="241">
        <f>IF(N530="snížená",J530,0)</f>
        <v>0</v>
      </c>
      <c r="BG530" s="241">
        <f>IF(N530="zákl. přenesená",J530,0)</f>
        <v>0</v>
      </c>
      <c r="BH530" s="241">
        <f>IF(N530="sníž. přenesená",J530,0)</f>
        <v>0</v>
      </c>
      <c r="BI530" s="241">
        <f>IF(N530="nulová",J530,0)</f>
        <v>0</v>
      </c>
      <c r="BJ530" s="18" t="s">
        <v>86</v>
      </c>
      <c r="BK530" s="241">
        <f>ROUND(I530*H530,2)</f>
        <v>0</v>
      </c>
      <c r="BL530" s="18" t="s">
        <v>163</v>
      </c>
      <c r="BM530" s="240" t="s">
        <v>847</v>
      </c>
    </row>
    <row r="531" s="13" customFormat="1">
      <c r="A531" s="13"/>
      <c r="B531" s="242"/>
      <c r="C531" s="243"/>
      <c r="D531" s="244" t="s">
        <v>165</v>
      </c>
      <c r="E531" s="245" t="s">
        <v>1</v>
      </c>
      <c r="F531" s="246" t="s">
        <v>848</v>
      </c>
      <c r="G531" s="243"/>
      <c r="H531" s="245" t="s">
        <v>1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2" t="s">
        <v>165</v>
      </c>
      <c r="AU531" s="252" t="s">
        <v>88</v>
      </c>
      <c r="AV531" s="13" t="s">
        <v>86</v>
      </c>
      <c r="AW531" s="13" t="s">
        <v>34</v>
      </c>
      <c r="AX531" s="13" t="s">
        <v>79</v>
      </c>
      <c r="AY531" s="252" t="s">
        <v>157</v>
      </c>
    </row>
    <row r="532" s="15" customFormat="1">
      <c r="A532" s="15"/>
      <c r="B532" s="264"/>
      <c r="C532" s="265"/>
      <c r="D532" s="244" t="s">
        <v>165</v>
      </c>
      <c r="E532" s="266" t="s">
        <v>1</v>
      </c>
      <c r="F532" s="267" t="s">
        <v>849</v>
      </c>
      <c r="G532" s="265"/>
      <c r="H532" s="268">
        <v>161.59999999999999</v>
      </c>
      <c r="I532" s="269"/>
      <c r="J532" s="265"/>
      <c r="K532" s="265"/>
      <c r="L532" s="270"/>
      <c r="M532" s="271"/>
      <c r="N532" s="272"/>
      <c r="O532" s="272"/>
      <c r="P532" s="272"/>
      <c r="Q532" s="272"/>
      <c r="R532" s="272"/>
      <c r="S532" s="272"/>
      <c r="T532" s="27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4" t="s">
        <v>165</v>
      </c>
      <c r="AU532" s="274" t="s">
        <v>88</v>
      </c>
      <c r="AV532" s="15" t="s">
        <v>88</v>
      </c>
      <c r="AW532" s="15" t="s">
        <v>34</v>
      </c>
      <c r="AX532" s="15" t="s">
        <v>79</v>
      </c>
      <c r="AY532" s="274" t="s">
        <v>157</v>
      </c>
    </row>
    <row r="533" s="16" customFormat="1">
      <c r="A533" s="16"/>
      <c r="B533" s="275"/>
      <c r="C533" s="276"/>
      <c r="D533" s="244" t="s">
        <v>165</v>
      </c>
      <c r="E533" s="277" t="s">
        <v>1</v>
      </c>
      <c r="F533" s="278" t="s">
        <v>181</v>
      </c>
      <c r="G533" s="276"/>
      <c r="H533" s="279">
        <v>161.59999999999999</v>
      </c>
      <c r="I533" s="280"/>
      <c r="J533" s="276"/>
      <c r="K533" s="276"/>
      <c r="L533" s="281"/>
      <c r="M533" s="282"/>
      <c r="N533" s="283"/>
      <c r="O533" s="283"/>
      <c r="P533" s="283"/>
      <c r="Q533" s="283"/>
      <c r="R533" s="283"/>
      <c r="S533" s="283"/>
      <c r="T533" s="284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85" t="s">
        <v>165</v>
      </c>
      <c r="AU533" s="285" t="s">
        <v>88</v>
      </c>
      <c r="AV533" s="16" t="s">
        <v>163</v>
      </c>
      <c r="AW533" s="16" t="s">
        <v>34</v>
      </c>
      <c r="AX533" s="16" t="s">
        <v>86</v>
      </c>
      <c r="AY533" s="285" t="s">
        <v>157</v>
      </c>
    </row>
    <row r="534" s="2" customFormat="1" ht="24.15" customHeight="1">
      <c r="A534" s="39"/>
      <c r="B534" s="40"/>
      <c r="C534" s="228" t="s">
        <v>850</v>
      </c>
      <c r="D534" s="228" t="s">
        <v>159</v>
      </c>
      <c r="E534" s="229" t="s">
        <v>851</v>
      </c>
      <c r="F534" s="230" t="s">
        <v>852</v>
      </c>
      <c r="G534" s="231" t="s">
        <v>226</v>
      </c>
      <c r="H534" s="232">
        <v>9.4250000000000007</v>
      </c>
      <c r="I534" s="233"/>
      <c r="J534" s="234">
        <f>ROUND(I534*H534,2)</f>
        <v>0</v>
      </c>
      <c r="K534" s="235"/>
      <c r="L534" s="45"/>
      <c r="M534" s="236" t="s">
        <v>1</v>
      </c>
      <c r="N534" s="237" t="s">
        <v>44</v>
      </c>
      <c r="O534" s="92"/>
      <c r="P534" s="238">
        <f>O534*H534</f>
        <v>0</v>
      </c>
      <c r="Q534" s="238">
        <v>3.36E-06</v>
      </c>
      <c r="R534" s="238">
        <f>Q534*H534</f>
        <v>3.1668000000000002E-05</v>
      </c>
      <c r="S534" s="238">
        <v>0</v>
      </c>
      <c r="T534" s="23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0" t="s">
        <v>163</v>
      </c>
      <c r="AT534" s="240" t="s">
        <v>159</v>
      </c>
      <c r="AU534" s="240" t="s">
        <v>88</v>
      </c>
      <c r="AY534" s="18" t="s">
        <v>157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8" t="s">
        <v>86</v>
      </c>
      <c r="BK534" s="241">
        <f>ROUND(I534*H534,2)</f>
        <v>0</v>
      </c>
      <c r="BL534" s="18" t="s">
        <v>163</v>
      </c>
      <c r="BM534" s="240" t="s">
        <v>853</v>
      </c>
    </row>
    <row r="535" s="15" customFormat="1">
      <c r="A535" s="15"/>
      <c r="B535" s="264"/>
      <c r="C535" s="265"/>
      <c r="D535" s="244" t="s">
        <v>165</v>
      </c>
      <c r="E535" s="266" t="s">
        <v>1</v>
      </c>
      <c r="F535" s="267" t="s">
        <v>854</v>
      </c>
      <c r="G535" s="265"/>
      <c r="H535" s="268">
        <v>1.571</v>
      </c>
      <c r="I535" s="269"/>
      <c r="J535" s="265"/>
      <c r="K535" s="265"/>
      <c r="L535" s="270"/>
      <c r="M535" s="271"/>
      <c r="N535" s="272"/>
      <c r="O535" s="272"/>
      <c r="P535" s="272"/>
      <c r="Q535" s="272"/>
      <c r="R535" s="272"/>
      <c r="S535" s="272"/>
      <c r="T535" s="27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4" t="s">
        <v>165</v>
      </c>
      <c r="AU535" s="274" t="s">
        <v>88</v>
      </c>
      <c r="AV535" s="15" t="s">
        <v>88</v>
      </c>
      <c r="AW535" s="15" t="s">
        <v>34</v>
      </c>
      <c r="AX535" s="15" t="s">
        <v>79</v>
      </c>
      <c r="AY535" s="274" t="s">
        <v>157</v>
      </c>
    </row>
    <row r="536" s="15" customFormat="1">
      <c r="A536" s="15"/>
      <c r="B536" s="264"/>
      <c r="C536" s="265"/>
      <c r="D536" s="244" t="s">
        <v>165</v>
      </c>
      <c r="E536" s="266" t="s">
        <v>1</v>
      </c>
      <c r="F536" s="267" t="s">
        <v>855</v>
      </c>
      <c r="G536" s="265"/>
      <c r="H536" s="268">
        <v>7.8540000000000001</v>
      </c>
      <c r="I536" s="269"/>
      <c r="J536" s="265"/>
      <c r="K536" s="265"/>
      <c r="L536" s="270"/>
      <c r="M536" s="271"/>
      <c r="N536" s="272"/>
      <c r="O536" s="272"/>
      <c r="P536" s="272"/>
      <c r="Q536" s="272"/>
      <c r="R536" s="272"/>
      <c r="S536" s="272"/>
      <c r="T536" s="27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4" t="s">
        <v>165</v>
      </c>
      <c r="AU536" s="274" t="s">
        <v>88</v>
      </c>
      <c r="AV536" s="15" t="s">
        <v>88</v>
      </c>
      <c r="AW536" s="15" t="s">
        <v>34</v>
      </c>
      <c r="AX536" s="15" t="s">
        <v>79</v>
      </c>
      <c r="AY536" s="274" t="s">
        <v>157</v>
      </c>
    </row>
    <row r="537" s="16" customFormat="1">
      <c r="A537" s="16"/>
      <c r="B537" s="275"/>
      <c r="C537" s="276"/>
      <c r="D537" s="244" t="s">
        <v>165</v>
      </c>
      <c r="E537" s="277" t="s">
        <v>1</v>
      </c>
      <c r="F537" s="278" t="s">
        <v>181</v>
      </c>
      <c r="G537" s="276"/>
      <c r="H537" s="279">
        <v>9.4250000000000007</v>
      </c>
      <c r="I537" s="280"/>
      <c r="J537" s="276"/>
      <c r="K537" s="276"/>
      <c r="L537" s="281"/>
      <c r="M537" s="282"/>
      <c r="N537" s="283"/>
      <c r="O537" s="283"/>
      <c r="P537" s="283"/>
      <c r="Q537" s="283"/>
      <c r="R537" s="283"/>
      <c r="S537" s="283"/>
      <c r="T537" s="284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85" t="s">
        <v>165</v>
      </c>
      <c r="AU537" s="285" t="s">
        <v>88</v>
      </c>
      <c r="AV537" s="16" t="s">
        <v>163</v>
      </c>
      <c r="AW537" s="16" t="s">
        <v>34</v>
      </c>
      <c r="AX537" s="16" t="s">
        <v>86</v>
      </c>
      <c r="AY537" s="285" t="s">
        <v>157</v>
      </c>
    </row>
    <row r="538" s="2" customFormat="1" ht="24.15" customHeight="1">
      <c r="A538" s="39"/>
      <c r="B538" s="40"/>
      <c r="C538" s="228" t="s">
        <v>856</v>
      </c>
      <c r="D538" s="228" t="s">
        <v>159</v>
      </c>
      <c r="E538" s="229" t="s">
        <v>857</v>
      </c>
      <c r="F538" s="230" t="s">
        <v>858</v>
      </c>
      <c r="G538" s="231" t="s">
        <v>226</v>
      </c>
      <c r="H538" s="232">
        <v>5.4980000000000002</v>
      </c>
      <c r="I538" s="233"/>
      <c r="J538" s="234">
        <f>ROUND(I538*H538,2)</f>
        <v>0</v>
      </c>
      <c r="K538" s="235"/>
      <c r="L538" s="45"/>
      <c r="M538" s="236" t="s">
        <v>1</v>
      </c>
      <c r="N538" s="237" t="s">
        <v>44</v>
      </c>
      <c r="O538" s="92"/>
      <c r="P538" s="238">
        <f>O538*H538</f>
        <v>0</v>
      </c>
      <c r="Q538" s="238">
        <v>1.84E-06</v>
      </c>
      <c r="R538" s="238">
        <f>Q538*H538</f>
        <v>1.011632E-05</v>
      </c>
      <c r="S538" s="238">
        <v>0</v>
      </c>
      <c r="T538" s="23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0" t="s">
        <v>163</v>
      </c>
      <c r="AT538" s="240" t="s">
        <v>159</v>
      </c>
      <c r="AU538" s="240" t="s">
        <v>88</v>
      </c>
      <c r="AY538" s="18" t="s">
        <v>157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86</v>
      </c>
      <c r="BK538" s="241">
        <f>ROUND(I538*H538,2)</f>
        <v>0</v>
      </c>
      <c r="BL538" s="18" t="s">
        <v>163</v>
      </c>
      <c r="BM538" s="240" t="s">
        <v>859</v>
      </c>
    </row>
    <row r="539" s="15" customFormat="1">
      <c r="A539" s="15"/>
      <c r="B539" s="264"/>
      <c r="C539" s="265"/>
      <c r="D539" s="244" t="s">
        <v>165</v>
      </c>
      <c r="E539" s="266" t="s">
        <v>1</v>
      </c>
      <c r="F539" s="267" t="s">
        <v>860</v>
      </c>
      <c r="G539" s="265"/>
      <c r="H539" s="268">
        <v>2.3559999999999999</v>
      </c>
      <c r="I539" s="269"/>
      <c r="J539" s="265"/>
      <c r="K539" s="265"/>
      <c r="L539" s="270"/>
      <c r="M539" s="271"/>
      <c r="N539" s="272"/>
      <c r="O539" s="272"/>
      <c r="P539" s="272"/>
      <c r="Q539" s="272"/>
      <c r="R539" s="272"/>
      <c r="S539" s="272"/>
      <c r="T539" s="27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4" t="s">
        <v>165</v>
      </c>
      <c r="AU539" s="274" t="s">
        <v>88</v>
      </c>
      <c r="AV539" s="15" t="s">
        <v>88</v>
      </c>
      <c r="AW539" s="15" t="s">
        <v>34</v>
      </c>
      <c r="AX539" s="15" t="s">
        <v>79</v>
      </c>
      <c r="AY539" s="274" t="s">
        <v>157</v>
      </c>
    </row>
    <row r="540" s="15" customFormat="1">
      <c r="A540" s="15"/>
      <c r="B540" s="264"/>
      <c r="C540" s="265"/>
      <c r="D540" s="244" t="s">
        <v>165</v>
      </c>
      <c r="E540" s="266" t="s">
        <v>1</v>
      </c>
      <c r="F540" s="267" t="s">
        <v>861</v>
      </c>
      <c r="G540" s="265"/>
      <c r="H540" s="268">
        <v>3.1419999999999999</v>
      </c>
      <c r="I540" s="269"/>
      <c r="J540" s="265"/>
      <c r="K540" s="265"/>
      <c r="L540" s="270"/>
      <c r="M540" s="271"/>
      <c r="N540" s="272"/>
      <c r="O540" s="272"/>
      <c r="P540" s="272"/>
      <c r="Q540" s="272"/>
      <c r="R540" s="272"/>
      <c r="S540" s="272"/>
      <c r="T540" s="273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4" t="s">
        <v>165</v>
      </c>
      <c r="AU540" s="274" t="s">
        <v>88</v>
      </c>
      <c r="AV540" s="15" t="s">
        <v>88</v>
      </c>
      <c r="AW540" s="15" t="s">
        <v>34</v>
      </c>
      <c r="AX540" s="15" t="s">
        <v>79</v>
      </c>
      <c r="AY540" s="274" t="s">
        <v>157</v>
      </c>
    </row>
    <row r="541" s="16" customFormat="1">
      <c r="A541" s="16"/>
      <c r="B541" s="275"/>
      <c r="C541" s="276"/>
      <c r="D541" s="244" t="s">
        <v>165</v>
      </c>
      <c r="E541" s="277" t="s">
        <v>1</v>
      </c>
      <c r="F541" s="278" t="s">
        <v>181</v>
      </c>
      <c r="G541" s="276"/>
      <c r="H541" s="279">
        <v>5.4980000000000002</v>
      </c>
      <c r="I541" s="280"/>
      <c r="J541" s="276"/>
      <c r="K541" s="276"/>
      <c r="L541" s="281"/>
      <c r="M541" s="282"/>
      <c r="N541" s="283"/>
      <c r="O541" s="283"/>
      <c r="P541" s="283"/>
      <c r="Q541" s="283"/>
      <c r="R541" s="283"/>
      <c r="S541" s="283"/>
      <c r="T541" s="284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85" t="s">
        <v>165</v>
      </c>
      <c r="AU541" s="285" t="s">
        <v>88</v>
      </c>
      <c r="AV541" s="16" t="s">
        <v>163</v>
      </c>
      <c r="AW541" s="16" t="s">
        <v>34</v>
      </c>
      <c r="AX541" s="16" t="s">
        <v>86</v>
      </c>
      <c r="AY541" s="285" t="s">
        <v>157</v>
      </c>
    </row>
    <row r="542" s="2" customFormat="1" ht="24.15" customHeight="1">
      <c r="A542" s="39"/>
      <c r="B542" s="40"/>
      <c r="C542" s="228" t="s">
        <v>862</v>
      </c>
      <c r="D542" s="228" t="s">
        <v>159</v>
      </c>
      <c r="E542" s="229" t="s">
        <v>863</v>
      </c>
      <c r="F542" s="230" t="s">
        <v>864</v>
      </c>
      <c r="G542" s="231" t="s">
        <v>226</v>
      </c>
      <c r="H542" s="232">
        <v>50.424999999999997</v>
      </c>
      <c r="I542" s="233"/>
      <c r="J542" s="234">
        <f>ROUND(I542*H542,2)</f>
        <v>0</v>
      </c>
      <c r="K542" s="235"/>
      <c r="L542" s="45"/>
      <c r="M542" s="236" t="s">
        <v>1</v>
      </c>
      <c r="N542" s="237" t="s">
        <v>44</v>
      </c>
      <c r="O542" s="92"/>
      <c r="P542" s="238">
        <f>O542*H542</f>
        <v>0</v>
      </c>
      <c r="Q542" s="238">
        <v>0</v>
      </c>
      <c r="R542" s="238">
        <f>Q542*H542</f>
        <v>0</v>
      </c>
      <c r="S542" s="238">
        <v>0</v>
      </c>
      <c r="T542" s="23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0" t="s">
        <v>163</v>
      </c>
      <c r="AT542" s="240" t="s">
        <v>159</v>
      </c>
      <c r="AU542" s="240" t="s">
        <v>88</v>
      </c>
      <c r="AY542" s="18" t="s">
        <v>157</v>
      </c>
      <c r="BE542" s="241">
        <f>IF(N542="základní",J542,0)</f>
        <v>0</v>
      </c>
      <c r="BF542" s="241">
        <f>IF(N542="snížená",J542,0)</f>
        <v>0</v>
      </c>
      <c r="BG542" s="241">
        <f>IF(N542="zákl. přenesená",J542,0)</f>
        <v>0</v>
      </c>
      <c r="BH542" s="241">
        <f>IF(N542="sníž. přenesená",J542,0)</f>
        <v>0</v>
      </c>
      <c r="BI542" s="241">
        <f>IF(N542="nulová",J542,0)</f>
        <v>0</v>
      </c>
      <c r="BJ542" s="18" t="s">
        <v>86</v>
      </c>
      <c r="BK542" s="241">
        <f>ROUND(I542*H542,2)</f>
        <v>0</v>
      </c>
      <c r="BL542" s="18" t="s">
        <v>163</v>
      </c>
      <c r="BM542" s="240" t="s">
        <v>865</v>
      </c>
    </row>
    <row r="543" s="15" customFormat="1">
      <c r="A543" s="15"/>
      <c r="B543" s="264"/>
      <c r="C543" s="265"/>
      <c r="D543" s="244" t="s">
        <v>165</v>
      </c>
      <c r="E543" s="266" t="s">
        <v>1</v>
      </c>
      <c r="F543" s="267" t="s">
        <v>866</v>
      </c>
      <c r="G543" s="265"/>
      <c r="H543" s="268">
        <v>9.4250000000000007</v>
      </c>
      <c r="I543" s="269"/>
      <c r="J543" s="265"/>
      <c r="K543" s="265"/>
      <c r="L543" s="270"/>
      <c r="M543" s="271"/>
      <c r="N543" s="272"/>
      <c r="O543" s="272"/>
      <c r="P543" s="272"/>
      <c r="Q543" s="272"/>
      <c r="R543" s="272"/>
      <c r="S543" s="272"/>
      <c r="T543" s="27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4" t="s">
        <v>165</v>
      </c>
      <c r="AU543" s="274" t="s">
        <v>88</v>
      </c>
      <c r="AV543" s="15" t="s">
        <v>88</v>
      </c>
      <c r="AW543" s="15" t="s">
        <v>34</v>
      </c>
      <c r="AX543" s="15" t="s">
        <v>79</v>
      </c>
      <c r="AY543" s="274" t="s">
        <v>157</v>
      </c>
    </row>
    <row r="544" s="15" customFormat="1">
      <c r="A544" s="15"/>
      <c r="B544" s="264"/>
      <c r="C544" s="265"/>
      <c r="D544" s="244" t="s">
        <v>165</v>
      </c>
      <c r="E544" s="266" t="s">
        <v>1</v>
      </c>
      <c r="F544" s="267" t="s">
        <v>867</v>
      </c>
      <c r="G544" s="265"/>
      <c r="H544" s="268">
        <v>6</v>
      </c>
      <c r="I544" s="269"/>
      <c r="J544" s="265"/>
      <c r="K544" s="265"/>
      <c r="L544" s="270"/>
      <c r="M544" s="271"/>
      <c r="N544" s="272"/>
      <c r="O544" s="272"/>
      <c r="P544" s="272"/>
      <c r="Q544" s="272"/>
      <c r="R544" s="272"/>
      <c r="S544" s="272"/>
      <c r="T544" s="27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4" t="s">
        <v>165</v>
      </c>
      <c r="AU544" s="274" t="s">
        <v>88</v>
      </c>
      <c r="AV544" s="15" t="s">
        <v>88</v>
      </c>
      <c r="AW544" s="15" t="s">
        <v>34</v>
      </c>
      <c r="AX544" s="15" t="s">
        <v>79</v>
      </c>
      <c r="AY544" s="274" t="s">
        <v>157</v>
      </c>
    </row>
    <row r="545" s="15" customFormat="1">
      <c r="A545" s="15"/>
      <c r="B545" s="264"/>
      <c r="C545" s="265"/>
      <c r="D545" s="244" t="s">
        <v>165</v>
      </c>
      <c r="E545" s="266" t="s">
        <v>1</v>
      </c>
      <c r="F545" s="267" t="s">
        <v>868</v>
      </c>
      <c r="G545" s="265"/>
      <c r="H545" s="268">
        <v>8</v>
      </c>
      <c r="I545" s="269"/>
      <c r="J545" s="265"/>
      <c r="K545" s="265"/>
      <c r="L545" s="270"/>
      <c r="M545" s="271"/>
      <c r="N545" s="272"/>
      <c r="O545" s="272"/>
      <c r="P545" s="272"/>
      <c r="Q545" s="272"/>
      <c r="R545" s="272"/>
      <c r="S545" s="272"/>
      <c r="T545" s="273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4" t="s">
        <v>165</v>
      </c>
      <c r="AU545" s="274" t="s">
        <v>88</v>
      </c>
      <c r="AV545" s="15" t="s">
        <v>88</v>
      </c>
      <c r="AW545" s="15" t="s">
        <v>34</v>
      </c>
      <c r="AX545" s="15" t="s">
        <v>79</v>
      </c>
      <c r="AY545" s="274" t="s">
        <v>157</v>
      </c>
    </row>
    <row r="546" s="15" customFormat="1">
      <c r="A546" s="15"/>
      <c r="B546" s="264"/>
      <c r="C546" s="265"/>
      <c r="D546" s="244" t="s">
        <v>165</v>
      </c>
      <c r="E546" s="266" t="s">
        <v>1</v>
      </c>
      <c r="F546" s="267" t="s">
        <v>869</v>
      </c>
      <c r="G546" s="265"/>
      <c r="H546" s="268">
        <v>27</v>
      </c>
      <c r="I546" s="269"/>
      <c r="J546" s="265"/>
      <c r="K546" s="265"/>
      <c r="L546" s="270"/>
      <c r="M546" s="271"/>
      <c r="N546" s="272"/>
      <c r="O546" s="272"/>
      <c r="P546" s="272"/>
      <c r="Q546" s="272"/>
      <c r="R546" s="272"/>
      <c r="S546" s="272"/>
      <c r="T546" s="27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4" t="s">
        <v>165</v>
      </c>
      <c r="AU546" s="274" t="s">
        <v>88</v>
      </c>
      <c r="AV546" s="15" t="s">
        <v>88</v>
      </c>
      <c r="AW546" s="15" t="s">
        <v>34</v>
      </c>
      <c r="AX546" s="15" t="s">
        <v>79</v>
      </c>
      <c r="AY546" s="274" t="s">
        <v>157</v>
      </c>
    </row>
    <row r="547" s="16" customFormat="1">
      <c r="A547" s="16"/>
      <c r="B547" s="275"/>
      <c r="C547" s="276"/>
      <c r="D547" s="244" t="s">
        <v>165</v>
      </c>
      <c r="E547" s="277" t="s">
        <v>1</v>
      </c>
      <c r="F547" s="278" t="s">
        <v>181</v>
      </c>
      <c r="G547" s="276"/>
      <c r="H547" s="279">
        <v>50.424999999999997</v>
      </c>
      <c r="I547" s="280"/>
      <c r="J547" s="276"/>
      <c r="K547" s="276"/>
      <c r="L547" s="281"/>
      <c r="M547" s="282"/>
      <c r="N547" s="283"/>
      <c r="O547" s="283"/>
      <c r="P547" s="283"/>
      <c r="Q547" s="283"/>
      <c r="R547" s="283"/>
      <c r="S547" s="283"/>
      <c r="T547" s="284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85" t="s">
        <v>165</v>
      </c>
      <c r="AU547" s="285" t="s">
        <v>88</v>
      </c>
      <c r="AV547" s="16" t="s">
        <v>163</v>
      </c>
      <c r="AW547" s="16" t="s">
        <v>34</v>
      </c>
      <c r="AX547" s="16" t="s">
        <v>86</v>
      </c>
      <c r="AY547" s="285" t="s">
        <v>157</v>
      </c>
    </row>
    <row r="548" s="2" customFormat="1" ht="37.8" customHeight="1">
      <c r="A548" s="39"/>
      <c r="B548" s="40"/>
      <c r="C548" s="228" t="s">
        <v>870</v>
      </c>
      <c r="D548" s="228" t="s">
        <v>159</v>
      </c>
      <c r="E548" s="229" t="s">
        <v>871</v>
      </c>
      <c r="F548" s="230" t="s">
        <v>872</v>
      </c>
      <c r="G548" s="231" t="s">
        <v>226</v>
      </c>
      <c r="H548" s="232">
        <v>65.347999999999999</v>
      </c>
      <c r="I548" s="233"/>
      <c r="J548" s="234">
        <f>ROUND(I548*H548,2)</f>
        <v>0</v>
      </c>
      <c r="K548" s="235"/>
      <c r="L548" s="45"/>
      <c r="M548" s="236" t="s">
        <v>1</v>
      </c>
      <c r="N548" s="237" t="s">
        <v>44</v>
      </c>
      <c r="O548" s="92"/>
      <c r="P548" s="238">
        <f>O548*H548</f>
        <v>0</v>
      </c>
      <c r="Q548" s="238">
        <v>0</v>
      </c>
      <c r="R548" s="238">
        <f>Q548*H548</f>
        <v>0</v>
      </c>
      <c r="S548" s="238">
        <v>0</v>
      </c>
      <c r="T548" s="23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0" t="s">
        <v>163</v>
      </c>
      <c r="AT548" s="240" t="s">
        <v>159</v>
      </c>
      <c r="AU548" s="240" t="s">
        <v>88</v>
      </c>
      <c r="AY548" s="18" t="s">
        <v>157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8" t="s">
        <v>86</v>
      </c>
      <c r="BK548" s="241">
        <f>ROUND(I548*H548,2)</f>
        <v>0</v>
      </c>
      <c r="BL548" s="18" t="s">
        <v>163</v>
      </c>
      <c r="BM548" s="240" t="s">
        <v>873</v>
      </c>
    </row>
    <row r="549" s="2" customFormat="1" ht="33" customHeight="1">
      <c r="A549" s="39"/>
      <c r="B549" s="40"/>
      <c r="C549" s="228" t="s">
        <v>874</v>
      </c>
      <c r="D549" s="228" t="s">
        <v>159</v>
      </c>
      <c r="E549" s="229" t="s">
        <v>875</v>
      </c>
      <c r="F549" s="230" t="s">
        <v>876</v>
      </c>
      <c r="G549" s="231" t="s">
        <v>226</v>
      </c>
      <c r="H549" s="232">
        <v>25.390999999999998</v>
      </c>
      <c r="I549" s="233"/>
      <c r="J549" s="234">
        <f>ROUND(I549*H549,2)</f>
        <v>0</v>
      </c>
      <c r="K549" s="235"/>
      <c r="L549" s="45"/>
      <c r="M549" s="236" t="s">
        <v>1</v>
      </c>
      <c r="N549" s="237" t="s">
        <v>44</v>
      </c>
      <c r="O549" s="92"/>
      <c r="P549" s="238">
        <f>O549*H549</f>
        <v>0</v>
      </c>
      <c r="Q549" s="238">
        <v>9.6600000000000007E-06</v>
      </c>
      <c r="R549" s="238">
        <f>Q549*H549</f>
        <v>0.00024527705999999999</v>
      </c>
      <c r="S549" s="238">
        <v>0</v>
      </c>
      <c r="T549" s="23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0" t="s">
        <v>163</v>
      </c>
      <c r="AT549" s="240" t="s">
        <v>159</v>
      </c>
      <c r="AU549" s="240" t="s">
        <v>88</v>
      </c>
      <c r="AY549" s="18" t="s">
        <v>157</v>
      </c>
      <c r="BE549" s="241">
        <f>IF(N549="základní",J549,0)</f>
        <v>0</v>
      </c>
      <c r="BF549" s="241">
        <f>IF(N549="snížená",J549,0)</f>
        <v>0</v>
      </c>
      <c r="BG549" s="241">
        <f>IF(N549="zákl. přenesená",J549,0)</f>
        <v>0</v>
      </c>
      <c r="BH549" s="241">
        <f>IF(N549="sníž. přenesená",J549,0)</f>
        <v>0</v>
      </c>
      <c r="BI549" s="241">
        <f>IF(N549="nulová",J549,0)</f>
        <v>0</v>
      </c>
      <c r="BJ549" s="18" t="s">
        <v>86</v>
      </c>
      <c r="BK549" s="241">
        <f>ROUND(I549*H549,2)</f>
        <v>0</v>
      </c>
      <c r="BL549" s="18" t="s">
        <v>163</v>
      </c>
      <c r="BM549" s="240" t="s">
        <v>877</v>
      </c>
    </row>
    <row r="550" s="13" customFormat="1">
      <c r="A550" s="13"/>
      <c r="B550" s="242"/>
      <c r="C550" s="243"/>
      <c r="D550" s="244" t="s">
        <v>165</v>
      </c>
      <c r="E550" s="245" t="s">
        <v>1</v>
      </c>
      <c r="F550" s="246" t="s">
        <v>878</v>
      </c>
      <c r="G550" s="243"/>
      <c r="H550" s="245" t="s">
        <v>1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2" t="s">
        <v>165</v>
      </c>
      <c r="AU550" s="252" t="s">
        <v>88</v>
      </c>
      <c r="AV550" s="13" t="s">
        <v>86</v>
      </c>
      <c r="AW550" s="13" t="s">
        <v>34</v>
      </c>
      <c r="AX550" s="13" t="s">
        <v>79</v>
      </c>
      <c r="AY550" s="252" t="s">
        <v>157</v>
      </c>
    </row>
    <row r="551" s="13" customFormat="1">
      <c r="A551" s="13"/>
      <c r="B551" s="242"/>
      <c r="C551" s="243"/>
      <c r="D551" s="244" t="s">
        <v>165</v>
      </c>
      <c r="E551" s="245" t="s">
        <v>1</v>
      </c>
      <c r="F551" s="246" t="s">
        <v>879</v>
      </c>
      <c r="G551" s="243"/>
      <c r="H551" s="245" t="s">
        <v>1</v>
      </c>
      <c r="I551" s="247"/>
      <c r="J551" s="243"/>
      <c r="K551" s="243"/>
      <c r="L551" s="248"/>
      <c r="M551" s="249"/>
      <c r="N551" s="250"/>
      <c r="O551" s="250"/>
      <c r="P551" s="250"/>
      <c r="Q551" s="250"/>
      <c r="R551" s="250"/>
      <c r="S551" s="250"/>
      <c r="T551" s="25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2" t="s">
        <v>165</v>
      </c>
      <c r="AU551" s="252" t="s">
        <v>88</v>
      </c>
      <c r="AV551" s="13" t="s">
        <v>86</v>
      </c>
      <c r="AW551" s="13" t="s">
        <v>34</v>
      </c>
      <c r="AX551" s="13" t="s">
        <v>79</v>
      </c>
      <c r="AY551" s="252" t="s">
        <v>157</v>
      </c>
    </row>
    <row r="552" s="15" customFormat="1">
      <c r="A552" s="15"/>
      <c r="B552" s="264"/>
      <c r="C552" s="265"/>
      <c r="D552" s="244" t="s">
        <v>165</v>
      </c>
      <c r="E552" s="266" t="s">
        <v>1</v>
      </c>
      <c r="F552" s="267" t="s">
        <v>880</v>
      </c>
      <c r="G552" s="265"/>
      <c r="H552" s="268">
        <v>16.957999999999998</v>
      </c>
      <c r="I552" s="269"/>
      <c r="J552" s="265"/>
      <c r="K552" s="265"/>
      <c r="L552" s="270"/>
      <c r="M552" s="271"/>
      <c r="N552" s="272"/>
      <c r="O552" s="272"/>
      <c r="P552" s="272"/>
      <c r="Q552" s="272"/>
      <c r="R552" s="272"/>
      <c r="S552" s="272"/>
      <c r="T552" s="27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4" t="s">
        <v>165</v>
      </c>
      <c r="AU552" s="274" t="s">
        <v>88</v>
      </c>
      <c r="AV552" s="15" t="s">
        <v>88</v>
      </c>
      <c r="AW552" s="15" t="s">
        <v>34</v>
      </c>
      <c r="AX552" s="15" t="s">
        <v>79</v>
      </c>
      <c r="AY552" s="274" t="s">
        <v>157</v>
      </c>
    </row>
    <row r="553" s="15" customFormat="1">
      <c r="A553" s="15"/>
      <c r="B553" s="264"/>
      <c r="C553" s="265"/>
      <c r="D553" s="244" t="s">
        <v>165</v>
      </c>
      <c r="E553" s="266" t="s">
        <v>1</v>
      </c>
      <c r="F553" s="267" t="s">
        <v>881</v>
      </c>
      <c r="G553" s="265"/>
      <c r="H553" s="268">
        <v>8.4329999999999998</v>
      </c>
      <c r="I553" s="269"/>
      <c r="J553" s="265"/>
      <c r="K553" s="265"/>
      <c r="L553" s="270"/>
      <c r="M553" s="271"/>
      <c r="N553" s="272"/>
      <c r="O553" s="272"/>
      <c r="P553" s="272"/>
      <c r="Q553" s="272"/>
      <c r="R553" s="272"/>
      <c r="S553" s="272"/>
      <c r="T553" s="273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4" t="s">
        <v>165</v>
      </c>
      <c r="AU553" s="274" t="s">
        <v>88</v>
      </c>
      <c r="AV553" s="15" t="s">
        <v>88</v>
      </c>
      <c r="AW553" s="15" t="s">
        <v>34</v>
      </c>
      <c r="AX553" s="15" t="s">
        <v>79</v>
      </c>
      <c r="AY553" s="274" t="s">
        <v>157</v>
      </c>
    </row>
    <row r="554" s="16" customFormat="1">
      <c r="A554" s="16"/>
      <c r="B554" s="275"/>
      <c r="C554" s="276"/>
      <c r="D554" s="244" t="s">
        <v>165</v>
      </c>
      <c r="E554" s="277" t="s">
        <v>1</v>
      </c>
      <c r="F554" s="278" t="s">
        <v>181</v>
      </c>
      <c r="G554" s="276"/>
      <c r="H554" s="279">
        <v>25.390999999999998</v>
      </c>
      <c r="I554" s="280"/>
      <c r="J554" s="276"/>
      <c r="K554" s="276"/>
      <c r="L554" s="281"/>
      <c r="M554" s="282"/>
      <c r="N554" s="283"/>
      <c r="O554" s="283"/>
      <c r="P554" s="283"/>
      <c r="Q554" s="283"/>
      <c r="R554" s="283"/>
      <c r="S554" s="283"/>
      <c r="T554" s="284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T554" s="285" t="s">
        <v>165</v>
      </c>
      <c r="AU554" s="285" t="s">
        <v>88</v>
      </c>
      <c r="AV554" s="16" t="s">
        <v>163</v>
      </c>
      <c r="AW554" s="16" t="s">
        <v>34</v>
      </c>
      <c r="AX554" s="16" t="s">
        <v>86</v>
      </c>
      <c r="AY554" s="285" t="s">
        <v>157</v>
      </c>
    </row>
    <row r="555" s="2" customFormat="1" ht="33" customHeight="1">
      <c r="A555" s="39"/>
      <c r="B555" s="40"/>
      <c r="C555" s="228" t="s">
        <v>882</v>
      </c>
      <c r="D555" s="228" t="s">
        <v>159</v>
      </c>
      <c r="E555" s="229" t="s">
        <v>883</v>
      </c>
      <c r="F555" s="230" t="s">
        <v>884</v>
      </c>
      <c r="G555" s="231" t="s">
        <v>226</v>
      </c>
      <c r="H555" s="232">
        <v>35</v>
      </c>
      <c r="I555" s="233"/>
      <c r="J555" s="234">
        <f>ROUND(I555*H555,2)</f>
        <v>0</v>
      </c>
      <c r="K555" s="235"/>
      <c r="L555" s="45"/>
      <c r="M555" s="236" t="s">
        <v>1</v>
      </c>
      <c r="N555" s="237" t="s">
        <v>44</v>
      </c>
      <c r="O555" s="92"/>
      <c r="P555" s="238">
        <f>O555*H555</f>
        <v>0</v>
      </c>
      <c r="Q555" s="238">
        <v>0.00060506299999999998</v>
      </c>
      <c r="R555" s="238">
        <f>Q555*H555</f>
        <v>0.021177204999999998</v>
      </c>
      <c r="S555" s="238">
        <v>0</v>
      </c>
      <c r="T555" s="23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0" t="s">
        <v>163</v>
      </c>
      <c r="AT555" s="240" t="s">
        <v>159</v>
      </c>
      <c r="AU555" s="240" t="s">
        <v>88</v>
      </c>
      <c r="AY555" s="18" t="s">
        <v>157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8" t="s">
        <v>86</v>
      </c>
      <c r="BK555" s="241">
        <f>ROUND(I555*H555,2)</f>
        <v>0</v>
      </c>
      <c r="BL555" s="18" t="s">
        <v>163</v>
      </c>
      <c r="BM555" s="240" t="s">
        <v>885</v>
      </c>
    </row>
    <row r="556" s="15" customFormat="1">
      <c r="A556" s="15"/>
      <c r="B556" s="264"/>
      <c r="C556" s="265"/>
      <c r="D556" s="244" t="s">
        <v>165</v>
      </c>
      <c r="E556" s="266" t="s">
        <v>1</v>
      </c>
      <c r="F556" s="267" t="s">
        <v>886</v>
      </c>
      <c r="G556" s="265"/>
      <c r="H556" s="268">
        <v>35</v>
      </c>
      <c r="I556" s="269"/>
      <c r="J556" s="265"/>
      <c r="K556" s="265"/>
      <c r="L556" s="270"/>
      <c r="M556" s="271"/>
      <c r="N556" s="272"/>
      <c r="O556" s="272"/>
      <c r="P556" s="272"/>
      <c r="Q556" s="272"/>
      <c r="R556" s="272"/>
      <c r="S556" s="272"/>
      <c r="T556" s="273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4" t="s">
        <v>165</v>
      </c>
      <c r="AU556" s="274" t="s">
        <v>88</v>
      </c>
      <c r="AV556" s="15" t="s">
        <v>88</v>
      </c>
      <c r="AW556" s="15" t="s">
        <v>34</v>
      </c>
      <c r="AX556" s="15" t="s">
        <v>79</v>
      </c>
      <c r="AY556" s="274" t="s">
        <v>157</v>
      </c>
    </row>
    <row r="557" s="14" customFormat="1">
      <c r="A557" s="14"/>
      <c r="B557" s="253"/>
      <c r="C557" s="254"/>
      <c r="D557" s="244" t="s">
        <v>165</v>
      </c>
      <c r="E557" s="255" t="s">
        <v>1</v>
      </c>
      <c r="F557" s="256" t="s">
        <v>180</v>
      </c>
      <c r="G557" s="254"/>
      <c r="H557" s="257">
        <v>35</v>
      </c>
      <c r="I557" s="258"/>
      <c r="J557" s="254"/>
      <c r="K557" s="254"/>
      <c r="L557" s="259"/>
      <c r="M557" s="260"/>
      <c r="N557" s="261"/>
      <c r="O557" s="261"/>
      <c r="P557" s="261"/>
      <c r="Q557" s="261"/>
      <c r="R557" s="261"/>
      <c r="S557" s="261"/>
      <c r="T557" s="26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3" t="s">
        <v>165</v>
      </c>
      <c r="AU557" s="263" t="s">
        <v>88</v>
      </c>
      <c r="AV557" s="14" t="s">
        <v>176</v>
      </c>
      <c r="AW557" s="14" t="s">
        <v>34</v>
      </c>
      <c r="AX557" s="14" t="s">
        <v>79</v>
      </c>
      <c r="AY557" s="263" t="s">
        <v>157</v>
      </c>
    </row>
    <row r="558" s="16" customFormat="1">
      <c r="A558" s="16"/>
      <c r="B558" s="275"/>
      <c r="C558" s="276"/>
      <c r="D558" s="244" t="s">
        <v>165</v>
      </c>
      <c r="E558" s="277" t="s">
        <v>1</v>
      </c>
      <c r="F558" s="278" t="s">
        <v>181</v>
      </c>
      <c r="G558" s="276"/>
      <c r="H558" s="279">
        <v>35</v>
      </c>
      <c r="I558" s="280"/>
      <c r="J558" s="276"/>
      <c r="K558" s="276"/>
      <c r="L558" s="281"/>
      <c r="M558" s="282"/>
      <c r="N558" s="283"/>
      <c r="O558" s="283"/>
      <c r="P558" s="283"/>
      <c r="Q558" s="283"/>
      <c r="R558" s="283"/>
      <c r="S558" s="283"/>
      <c r="T558" s="284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285" t="s">
        <v>165</v>
      </c>
      <c r="AU558" s="285" t="s">
        <v>88</v>
      </c>
      <c r="AV558" s="16" t="s">
        <v>163</v>
      </c>
      <c r="AW558" s="16" t="s">
        <v>34</v>
      </c>
      <c r="AX558" s="16" t="s">
        <v>86</v>
      </c>
      <c r="AY558" s="285" t="s">
        <v>157</v>
      </c>
    </row>
    <row r="559" s="2" customFormat="1" ht="16.5" customHeight="1">
      <c r="A559" s="39"/>
      <c r="B559" s="40"/>
      <c r="C559" s="228" t="s">
        <v>887</v>
      </c>
      <c r="D559" s="228" t="s">
        <v>159</v>
      </c>
      <c r="E559" s="229" t="s">
        <v>888</v>
      </c>
      <c r="F559" s="230" t="s">
        <v>889</v>
      </c>
      <c r="G559" s="231" t="s">
        <v>226</v>
      </c>
      <c r="H559" s="232">
        <v>15</v>
      </c>
      <c r="I559" s="233"/>
      <c r="J559" s="234">
        <f>ROUND(I559*H559,2)</f>
        <v>0</v>
      </c>
      <c r="K559" s="235"/>
      <c r="L559" s="45"/>
      <c r="M559" s="236" t="s">
        <v>1</v>
      </c>
      <c r="N559" s="237" t="s">
        <v>44</v>
      </c>
      <c r="O559" s="92"/>
      <c r="P559" s="238">
        <f>O559*H559</f>
        <v>0</v>
      </c>
      <c r="Q559" s="238">
        <v>1.2950000000000001E-06</v>
      </c>
      <c r="R559" s="238">
        <f>Q559*H559</f>
        <v>1.9425000000000001E-05</v>
      </c>
      <c r="S559" s="238">
        <v>0</v>
      </c>
      <c r="T559" s="23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0" t="s">
        <v>163</v>
      </c>
      <c r="AT559" s="240" t="s">
        <v>159</v>
      </c>
      <c r="AU559" s="240" t="s">
        <v>88</v>
      </c>
      <c r="AY559" s="18" t="s">
        <v>157</v>
      </c>
      <c r="BE559" s="241">
        <f>IF(N559="základní",J559,0)</f>
        <v>0</v>
      </c>
      <c r="BF559" s="241">
        <f>IF(N559="snížená",J559,0)</f>
        <v>0</v>
      </c>
      <c r="BG559" s="241">
        <f>IF(N559="zákl. přenesená",J559,0)</f>
        <v>0</v>
      </c>
      <c r="BH559" s="241">
        <f>IF(N559="sníž. přenesená",J559,0)</f>
        <v>0</v>
      </c>
      <c r="BI559" s="241">
        <f>IF(N559="nulová",J559,0)</f>
        <v>0</v>
      </c>
      <c r="BJ559" s="18" t="s">
        <v>86</v>
      </c>
      <c r="BK559" s="241">
        <f>ROUND(I559*H559,2)</f>
        <v>0</v>
      </c>
      <c r="BL559" s="18" t="s">
        <v>163</v>
      </c>
      <c r="BM559" s="240" t="s">
        <v>890</v>
      </c>
    </row>
    <row r="560" s="15" customFormat="1">
      <c r="A560" s="15"/>
      <c r="B560" s="264"/>
      <c r="C560" s="265"/>
      <c r="D560" s="244" t="s">
        <v>165</v>
      </c>
      <c r="E560" s="266" t="s">
        <v>1</v>
      </c>
      <c r="F560" s="267" t="s">
        <v>891</v>
      </c>
      <c r="G560" s="265"/>
      <c r="H560" s="268">
        <v>15</v>
      </c>
      <c r="I560" s="269"/>
      <c r="J560" s="265"/>
      <c r="K560" s="265"/>
      <c r="L560" s="270"/>
      <c r="M560" s="271"/>
      <c r="N560" s="272"/>
      <c r="O560" s="272"/>
      <c r="P560" s="272"/>
      <c r="Q560" s="272"/>
      <c r="R560" s="272"/>
      <c r="S560" s="272"/>
      <c r="T560" s="27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74" t="s">
        <v>165</v>
      </c>
      <c r="AU560" s="274" t="s">
        <v>88</v>
      </c>
      <c r="AV560" s="15" t="s">
        <v>88</v>
      </c>
      <c r="AW560" s="15" t="s">
        <v>34</v>
      </c>
      <c r="AX560" s="15" t="s">
        <v>79</v>
      </c>
      <c r="AY560" s="274" t="s">
        <v>157</v>
      </c>
    </row>
    <row r="561" s="13" customFormat="1">
      <c r="A561" s="13"/>
      <c r="B561" s="242"/>
      <c r="C561" s="243"/>
      <c r="D561" s="244" t="s">
        <v>165</v>
      </c>
      <c r="E561" s="245" t="s">
        <v>1</v>
      </c>
      <c r="F561" s="246" t="s">
        <v>892</v>
      </c>
      <c r="G561" s="243"/>
      <c r="H561" s="245" t="s">
        <v>1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2" t="s">
        <v>165</v>
      </c>
      <c r="AU561" s="252" t="s">
        <v>88</v>
      </c>
      <c r="AV561" s="13" t="s">
        <v>86</v>
      </c>
      <c r="AW561" s="13" t="s">
        <v>34</v>
      </c>
      <c r="AX561" s="13" t="s">
        <v>79</v>
      </c>
      <c r="AY561" s="252" t="s">
        <v>157</v>
      </c>
    </row>
    <row r="562" s="16" customFormat="1">
      <c r="A562" s="16"/>
      <c r="B562" s="275"/>
      <c r="C562" s="276"/>
      <c r="D562" s="244" t="s">
        <v>165</v>
      </c>
      <c r="E562" s="277" t="s">
        <v>1</v>
      </c>
      <c r="F562" s="278" t="s">
        <v>181</v>
      </c>
      <c r="G562" s="276"/>
      <c r="H562" s="279">
        <v>15</v>
      </c>
      <c r="I562" s="280"/>
      <c r="J562" s="276"/>
      <c r="K562" s="276"/>
      <c r="L562" s="281"/>
      <c r="M562" s="282"/>
      <c r="N562" s="283"/>
      <c r="O562" s="283"/>
      <c r="P562" s="283"/>
      <c r="Q562" s="283"/>
      <c r="R562" s="283"/>
      <c r="S562" s="283"/>
      <c r="T562" s="284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85" t="s">
        <v>165</v>
      </c>
      <c r="AU562" s="285" t="s">
        <v>88</v>
      </c>
      <c r="AV562" s="16" t="s">
        <v>163</v>
      </c>
      <c r="AW562" s="16" t="s">
        <v>34</v>
      </c>
      <c r="AX562" s="16" t="s">
        <v>86</v>
      </c>
      <c r="AY562" s="285" t="s">
        <v>157</v>
      </c>
    </row>
    <row r="563" s="2" customFormat="1" ht="24.15" customHeight="1">
      <c r="A563" s="39"/>
      <c r="B563" s="40"/>
      <c r="C563" s="228" t="s">
        <v>893</v>
      </c>
      <c r="D563" s="228" t="s">
        <v>159</v>
      </c>
      <c r="E563" s="229" t="s">
        <v>894</v>
      </c>
      <c r="F563" s="230" t="s">
        <v>895</v>
      </c>
      <c r="G563" s="231" t="s">
        <v>226</v>
      </c>
      <c r="H563" s="232">
        <v>52</v>
      </c>
      <c r="I563" s="233"/>
      <c r="J563" s="234">
        <f>ROUND(I563*H563,2)</f>
        <v>0</v>
      </c>
      <c r="K563" s="235"/>
      <c r="L563" s="45"/>
      <c r="M563" s="236" t="s">
        <v>1</v>
      </c>
      <c r="N563" s="237" t="s">
        <v>44</v>
      </c>
      <c r="O563" s="92"/>
      <c r="P563" s="238">
        <f>O563*H563</f>
        <v>0</v>
      </c>
      <c r="Q563" s="238">
        <v>1.6449999999999999E-06</v>
      </c>
      <c r="R563" s="238">
        <f>Q563*H563</f>
        <v>8.5539999999999998E-05</v>
      </c>
      <c r="S563" s="238">
        <v>0</v>
      </c>
      <c r="T563" s="23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0" t="s">
        <v>163</v>
      </c>
      <c r="AT563" s="240" t="s">
        <v>159</v>
      </c>
      <c r="AU563" s="240" t="s">
        <v>88</v>
      </c>
      <c r="AY563" s="18" t="s">
        <v>157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86</v>
      </c>
      <c r="BK563" s="241">
        <f>ROUND(I563*H563,2)</f>
        <v>0</v>
      </c>
      <c r="BL563" s="18" t="s">
        <v>163</v>
      </c>
      <c r="BM563" s="240" t="s">
        <v>896</v>
      </c>
    </row>
    <row r="564" s="13" customFormat="1">
      <c r="A564" s="13"/>
      <c r="B564" s="242"/>
      <c r="C564" s="243"/>
      <c r="D564" s="244" t="s">
        <v>165</v>
      </c>
      <c r="E564" s="245" t="s">
        <v>1</v>
      </c>
      <c r="F564" s="246" t="s">
        <v>897</v>
      </c>
      <c r="G564" s="243"/>
      <c r="H564" s="245" t="s">
        <v>1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2" t="s">
        <v>165</v>
      </c>
      <c r="AU564" s="252" t="s">
        <v>88</v>
      </c>
      <c r="AV564" s="13" t="s">
        <v>86</v>
      </c>
      <c r="AW564" s="13" t="s">
        <v>34</v>
      </c>
      <c r="AX564" s="13" t="s">
        <v>79</v>
      </c>
      <c r="AY564" s="252" t="s">
        <v>157</v>
      </c>
    </row>
    <row r="565" s="13" customFormat="1">
      <c r="A565" s="13"/>
      <c r="B565" s="242"/>
      <c r="C565" s="243"/>
      <c r="D565" s="244" t="s">
        <v>165</v>
      </c>
      <c r="E565" s="245" t="s">
        <v>1</v>
      </c>
      <c r="F565" s="246" t="s">
        <v>533</v>
      </c>
      <c r="G565" s="243"/>
      <c r="H565" s="245" t="s">
        <v>1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2" t="s">
        <v>165</v>
      </c>
      <c r="AU565" s="252" t="s">
        <v>88</v>
      </c>
      <c r="AV565" s="13" t="s">
        <v>86</v>
      </c>
      <c r="AW565" s="13" t="s">
        <v>34</v>
      </c>
      <c r="AX565" s="13" t="s">
        <v>79</v>
      </c>
      <c r="AY565" s="252" t="s">
        <v>157</v>
      </c>
    </row>
    <row r="566" s="13" customFormat="1">
      <c r="A566" s="13"/>
      <c r="B566" s="242"/>
      <c r="C566" s="243"/>
      <c r="D566" s="244" t="s">
        <v>165</v>
      </c>
      <c r="E566" s="245" t="s">
        <v>1</v>
      </c>
      <c r="F566" s="246" t="s">
        <v>534</v>
      </c>
      <c r="G566" s="243"/>
      <c r="H566" s="245" t="s">
        <v>1</v>
      </c>
      <c r="I566" s="247"/>
      <c r="J566" s="243"/>
      <c r="K566" s="243"/>
      <c r="L566" s="248"/>
      <c r="M566" s="249"/>
      <c r="N566" s="250"/>
      <c r="O566" s="250"/>
      <c r="P566" s="250"/>
      <c r="Q566" s="250"/>
      <c r="R566" s="250"/>
      <c r="S566" s="250"/>
      <c r="T566" s="25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2" t="s">
        <v>165</v>
      </c>
      <c r="AU566" s="252" t="s">
        <v>88</v>
      </c>
      <c r="AV566" s="13" t="s">
        <v>86</v>
      </c>
      <c r="AW566" s="13" t="s">
        <v>34</v>
      </c>
      <c r="AX566" s="13" t="s">
        <v>79</v>
      </c>
      <c r="AY566" s="252" t="s">
        <v>157</v>
      </c>
    </row>
    <row r="567" s="15" customFormat="1">
      <c r="A567" s="15"/>
      <c r="B567" s="264"/>
      <c r="C567" s="265"/>
      <c r="D567" s="244" t="s">
        <v>165</v>
      </c>
      <c r="E567" s="266" t="s">
        <v>1</v>
      </c>
      <c r="F567" s="267" t="s">
        <v>898</v>
      </c>
      <c r="G567" s="265"/>
      <c r="H567" s="268">
        <v>16</v>
      </c>
      <c r="I567" s="269"/>
      <c r="J567" s="265"/>
      <c r="K567" s="265"/>
      <c r="L567" s="270"/>
      <c r="M567" s="271"/>
      <c r="N567" s="272"/>
      <c r="O567" s="272"/>
      <c r="P567" s="272"/>
      <c r="Q567" s="272"/>
      <c r="R567" s="272"/>
      <c r="S567" s="272"/>
      <c r="T567" s="27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4" t="s">
        <v>165</v>
      </c>
      <c r="AU567" s="274" t="s">
        <v>88</v>
      </c>
      <c r="AV567" s="15" t="s">
        <v>88</v>
      </c>
      <c r="AW567" s="15" t="s">
        <v>34</v>
      </c>
      <c r="AX567" s="15" t="s">
        <v>79</v>
      </c>
      <c r="AY567" s="274" t="s">
        <v>157</v>
      </c>
    </row>
    <row r="568" s="15" customFormat="1">
      <c r="A568" s="15"/>
      <c r="B568" s="264"/>
      <c r="C568" s="265"/>
      <c r="D568" s="244" t="s">
        <v>165</v>
      </c>
      <c r="E568" s="266" t="s">
        <v>1</v>
      </c>
      <c r="F568" s="267" t="s">
        <v>899</v>
      </c>
      <c r="G568" s="265"/>
      <c r="H568" s="268">
        <v>13.199999999999999</v>
      </c>
      <c r="I568" s="269"/>
      <c r="J568" s="265"/>
      <c r="K568" s="265"/>
      <c r="L568" s="270"/>
      <c r="M568" s="271"/>
      <c r="N568" s="272"/>
      <c r="O568" s="272"/>
      <c r="P568" s="272"/>
      <c r="Q568" s="272"/>
      <c r="R568" s="272"/>
      <c r="S568" s="272"/>
      <c r="T568" s="27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4" t="s">
        <v>165</v>
      </c>
      <c r="AU568" s="274" t="s">
        <v>88</v>
      </c>
      <c r="AV568" s="15" t="s">
        <v>88</v>
      </c>
      <c r="AW568" s="15" t="s">
        <v>34</v>
      </c>
      <c r="AX568" s="15" t="s">
        <v>79</v>
      </c>
      <c r="AY568" s="274" t="s">
        <v>157</v>
      </c>
    </row>
    <row r="569" s="15" customFormat="1">
      <c r="A569" s="15"/>
      <c r="B569" s="264"/>
      <c r="C569" s="265"/>
      <c r="D569" s="244" t="s">
        <v>165</v>
      </c>
      <c r="E569" s="266" t="s">
        <v>1</v>
      </c>
      <c r="F569" s="267" t="s">
        <v>900</v>
      </c>
      <c r="G569" s="265"/>
      <c r="H569" s="268">
        <v>10.800000000000001</v>
      </c>
      <c r="I569" s="269"/>
      <c r="J569" s="265"/>
      <c r="K569" s="265"/>
      <c r="L569" s="270"/>
      <c r="M569" s="271"/>
      <c r="N569" s="272"/>
      <c r="O569" s="272"/>
      <c r="P569" s="272"/>
      <c r="Q569" s="272"/>
      <c r="R569" s="272"/>
      <c r="S569" s="272"/>
      <c r="T569" s="27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4" t="s">
        <v>165</v>
      </c>
      <c r="AU569" s="274" t="s">
        <v>88</v>
      </c>
      <c r="AV569" s="15" t="s">
        <v>88</v>
      </c>
      <c r="AW569" s="15" t="s">
        <v>34</v>
      </c>
      <c r="AX569" s="15" t="s">
        <v>79</v>
      </c>
      <c r="AY569" s="274" t="s">
        <v>157</v>
      </c>
    </row>
    <row r="570" s="13" customFormat="1">
      <c r="A570" s="13"/>
      <c r="B570" s="242"/>
      <c r="C570" s="243"/>
      <c r="D570" s="244" t="s">
        <v>165</v>
      </c>
      <c r="E570" s="245" t="s">
        <v>1</v>
      </c>
      <c r="F570" s="246" t="s">
        <v>901</v>
      </c>
      <c r="G570" s="243"/>
      <c r="H570" s="245" t="s">
        <v>1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2" t="s">
        <v>165</v>
      </c>
      <c r="AU570" s="252" t="s">
        <v>88</v>
      </c>
      <c r="AV570" s="13" t="s">
        <v>86</v>
      </c>
      <c r="AW570" s="13" t="s">
        <v>34</v>
      </c>
      <c r="AX570" s="13" t="s">
        <v>79</v>
      </c>
      <c r="AY570" s="252" t="s">
        <v>157</v>
      </c>
    </row>
    <row r="571" s="13" customFormat="1">
      <c r="A571" s="13"/>
      <c r="B571" s="242"/>
      <c r="C571" s="243"/>
      <c r="D571" s="244" t="s">
        <v>165</v>
      </c>
      <c r="E571" s="245" t="s">
        <v>1</v>
      </c>
      <c r="F571" s="246" t="s">
        <v>539</v>
      </c>
      <c r="G571" s="243"/>
      <c r="H571" s="245" t="s">
        <v>1</v>
      </c>
      <c r="I571" s="247"/>
      <c r="J571" s="243"/>
      <c r="K571" s="243"/>
      <c r="L571" s="248"/>
      <c r="M571" s="249"/>
      <c r="N571" s="250"/>
      <c r="O571" s="250"/>
      <c r="P571" s="250"/>
      <c r="Q571" s="250"/>
      <c r="R571" s="250"/>
      <c r="S571" s="250"/>
      <c r="T571" s="25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2" t="s">
        <v>165</v>
      </c>
      <c r="AU571" s="252" t="s">
        <v>88</v>
      </c>
      <c r="AV571" s="13" t="s">
        <v>86</v>
      </c>
      <c r="AW571" s="13" t="s">
        <v>34</v>
      </c>
      <c r="AX571" s="13" t="s">
        <v>79</v>
      </c>
      <c r="AY571" s="252" t="s">
        <v>157</v>
      </c>
    </row>
    <row r="572" s="15" customFormat="1">
      <c r="A572" s="15"/>
      <c r="B572" s="264"/>
      <c r="C572" s="265"/>
      <c r="D572" s="244" t="s">
        <v>165</v>
      </c>
      <c r="E572" s="266" t="s">
        <v>1</v>
      </c>
      <c r="F572" s="267" t="s">
        <v>902</v>
      </c>
      <c r="G572" s="265"/>
      <c r="H572" s="268">
        <v>12</v>
      </c>
      <c r="I572" s="269"/>
      <c r="J572" s="265"/>
      <c r="K572" s="265"/>
      <c r="L572" s="270"/>
      <c r="M572" s="271"/>
      <c r="N572" s="272"/>
      <c r="O572" s="272"/>
      <c r="P572" s="272"/>
      <c r="Q572" s="272"/>
      <c r="R572" s="272"/>
      <c r="S572" s="272"/>
      <c r="T572" s="27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4" t="s">
        <v>165</v>
      </c>
      <c r="AU572" s="274" t="s">
        <v>88</v>
      </c>
      <c r="AV572" s="15" t="s">
        <v>88</v>
      </c>
      <c r="AW572" s="15" t="s">
        <v>34</v>
      </c>
      <c r="AX572" s="15" t="s">
        <v>79</v>
      </c>
      <c r="AY572" s="274" t="s">
        <v>157</v>
      </c>
    </row>
    <row r="573" s="16" customFormat="1">
      <c r="A573" s="16"/>
      <c r="B573" s="275"/>
      <c r="C573" s="276"/>
      <c r="D573" s="244" t="s">
        <v>165</v>
      </c>
      <c r="E573" s="277" t="s">
        <v>1</v>
      </c>
      <c r="F573" s="278" t="s">
        <v>181</v>
      </c>
      <c r="G573" s="276"/>
      <c r="H573" s="279">
        <v>52</v>
      </c>
      <c r="I573" s="280"/>
      <c r="J573" s="276"/>
      <c r="K573" s="276"/>
      <c r="L573" s="281"/>
      <c r="M573" s="282"/>
      <c r="N573" s="283"/>
      <c r="O573" s="283"/>
      <c r="P573" s="283"/>
      <c r="Q573" s="283"/>
      <c r="R573" s="283"/>
      <c r="S573" s="283"/>
      <c r="T573" s="284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T573" s="285" t="s">
        <v>165</v>
      </c>
      <c r="AU573" s="285" t="s">
        <v>88</v>
      </c>
      <c r="AV573" s="16" t="s">
        <v>163</v>
      </c>
      <c r="AW573" s="16" t="s">
        <v>34</v>
      </c>
      <c r="AX573" s="16" t="s">
        <v>86</v>
      </c>
      <c r="AY573" s="285" t="s">
        <v>157</v>
      </c>
    </row>
    <row r="574" s="2" customFormat="1" ht="16.5" customHeight="1">
      <c r="A574" s="39"/>
      <c r="B574" s="40"/>
      <c r="C574" s="228" t="s">
        <v>903</v>
      </c>
      <c r="D574" s="228" t="s">
        <v>159</v>
      </c>
      <c r="E574" s="229" t="s">
        <v>904</v>
      </c>
      <c r="F574" s="230" t="s">
        <v>905</v>
      </c>
      <c r="G574" s="231" t="s">
        <v>162</v>
      </c>
      <c r="H574" s="232">
        <v>445</v>
      </c>
      <c r="I574" s="233"/>
      <c r="J574" s="234">
        <f>ROUND(I574*H574,2)</f>
        <v>0</v>
      </c>
      <c r="K574" s="235"/>
      <c r="L574" s="45"/>
      <c r="M574" s="236" t="s">
        <v>1</v>
      </c>
      <c r="N574" s="237" t="s">
        <v>44</v>
      </c>
      <c r="O574" s="92"/>
      <c r="P574" s="238">
        <f>O574*H574</f>
        <v>0</v>
      </c>
      <c r="Q574" s="238">
        <v>0</v>
      </c>
      <c r="R574" s="238">
        <f>Q574*H574</f>
        <v>0</v>
      </c>
      <c r="S574" s="238">
        <v>0.01</v>
      </c>
      <c r="T574" s="239">
        <f>S574*H574</f>
        <v>4.4500000000000002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163</v>
      </c>
      <c r="AT574" s="240" t="s">
        <v>159</v>
      </c>
      <c r="AU574" s="240" t="s">
        <v>88</v>
      </c>
      <c r="AY574" s="18" t="s">
        <v>157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86</v>
      </c>
      <c r="BK574" s="241">
        <f>ROUND(I574*H574,2)</f>
        <v>0</v>
      </c>
      <c r="BL574" s="18" t="s">
        <v>163</v>
      </c>
      <c r="BM574" s="240" t="s">
        <v>906</v>
      </c>
    </row>
    <row r="575" s="13" customFormat="1">
      <c r="A575" s="13"/>
      <c r="B575" s="242"/>
      <c r="C575" s="243"/>
      <c r="D575" s="244" t="s">
        <v>165</v>
      </c>
      <c r="E575" s="245" t="s">
        <v>1</v>
      </c>
      <c r="F575" s="246" t="s">
        <v>907</v>
      </c>
      <c r="G575" s="243"/>
      <c r="H575" s="245" t="s">
        <v>1</v>
      </c>
      <c r="I575" s="247"/>
      <c r="J575" s="243"/>
      <c r="K575" s="243"/>
      <c r="L575" s="248"/>
      <c r="M575" s="249"/>
      <c r="N575" s="250"/>
      <c r="O575" s="250"/>
      <c r="P575" s="250"/>
      <c r="Q575" s="250"/>
      <c r="R575" s="250"/>
      <c r="S575" s="250"/>
      <c r="T575" s="25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2" t="s">
        <v>165</v>
      </c>
      <c r="AU575" s="252" t="s">
        <v>88</v>
      </c>
      <c r="AV575" s="13" t="s">
        <v>86</v>
      </c>
      <c r="AW575" s="13" t="s">
        <v>34</v>
      </c>
      <c r="AX575" s="13" t="s">
        <v>79</v>
      </c>
      <c r="AY575" s="252" t="s">
        <v>157</v>
      </c>
    </row>
    <row r="576" s="15" customFormat="1">
      <c r="A576" s="15"/>
      <c r="B576" s="264"/>
      <c r="C576" s="265"/>
      <c r="D576" s="244" t="s">
        <v>165</v>
      </c>
      <c r="E576" s="266" t="s">
        <v>1</v>
      </c>
      <c r="F576" s="267" t="s">
        <v>908</v>
      </c>
      <c r="G576" s="265"/>
      <c r="H576" s="268">
        <v>445</v>
      </c>
      <c r="I576" s="269"/>
      <c r="J576" s="265"/>
      <c r="K576" s="265"/>
      <c r="L576" s="270"/>
      <c r="M576" s="271"/>
      <c r="N576" s="272"/>
      <c r="O576" s="272"/>
      <c r="P576" s="272"/>
      <c r="Q576" s="272"/>
      <c r="R576" s="272"/>
      <c r="S576" s="272"/>
      <c r="T576" s="27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4" t="s">
        <v>165</v>
      </c>
      <c r="AU576" s="274" t="s">
        <v>88</v>
      </c>
      <c r="AV576" s="15" t="s">
        <v>88</v>
      </c>
      <c r="AW576" s="15" t="s">
        <v>34</v>
      </c>
      <c r="AX576" s="15" t="s">
        <v>79</v>
      </c>
      <c r="AY576" s="274" t="s">
        <v>157</v>
      </c>
    </row>
    <row r="577" s="16" customFormat="1">
      <c r="A577" s="16"/>
      <c r="B577" s="275"/>
      <c r="C577" s="276"/>
      <c r="D577" s="244" t="s">
        <v>165</v>
      </c>
      <c r="E577" s="277" t="s">
        <v>1</v>
      </c>
      <c r="F577" s="278" t="s">
        <v>181</v>
      </c>
      <c r="G577" s="276"/>
      <c r="H577" s="279">
        <v>445</v>
      </c>
      <c r="I577" s="280"/>
      <c r="J577" s="276"/>
      <c r="K577" s="276"/>
      <c r="L577" s="281"/>
      <c r="M577" s="282"/>
      <c r="N577" s="283"/>
      <c r="O577" s="283"/>
      <c r="P577" s="283"/>
      <c r="Q577" s="283"/>
      <c r="R577" s="283"/>
      <c r="S577" s="283"/>
      <c r="T577" s="284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85" t="s">
        <v>165</v>
      </c>
      <c r="AU577" s="285" t="s">
        <v>88</v>
      </c>
      <c r="AV577" s="16" t="s">
        <v>163</v>
      </c>
      <c r="AW577" s="16" t="s">
        <v>34</v>
      </c>
      <c r="AX577" s="16" t="s">
        <v>86</v>
      </c>
      <c r="AY577" s="285" t="s">
        <v>157</v>
      </c>
    </row>
    <row r="578" s="2" customFormat="1" ht="24.15" customHeight="1">
      <c r="A578" s="39"/>
      <c r="B578" s="40"/>
      <c r="C578" s="228" t="s">
        <v>909</v>
      </c>
      <c r="D578" s="228" t="s">
        <v>159</v>
      </c>
      <c r="E578" s="229" t="s">
        <v>910</v>
      </c>
      <c r="F578" s="230" t="s">
        <v>911</v>
      </c>
      <c r="G578" s="231" t="s">
        <v>162</v>
      </c>
      <c r="H578" s="232">
        <v>459</v>
      </c>
      <c r="I578" s="233"/>
      <c r="J578" s="234">
        <f>ROUND(I578*H578,2)</f>
        <v>0</v>
      </c>
      <c r="K578" s="235"/>
      <c r="L578" s="45"/>
      <c r="M578" s="236" t="s">
        <v>1</v>
      </c>
      <c r="N578" s="237" t="s">
        <v>44</v>
      </c>
      <c r="O578" s="92"/>
      <c r="P578" s="238">
        <f>O578*H578</f>
        <v>0</v>
      </c>
      <c r="Q578" s="238">
        <v>0</v>
      </c>
      <c r="R578" s="238">
        <f>Q578*H578</f>
        <v>0</v>
      </c>
      <c r="S578" s="238">
        <v>0.02</v>
      </c>
      <c r="T578" s="239">
        <f>S578*H578</f>
        <v>9.1799999999999997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0" t="s">
        <v>163</v>
      </c>
      <c r="AT578" s="240" t="s">
        <v>159</v>
      </c>
      <c r="AU578" s="240" t="s">
        <v>88</v>
      </c>
      <c r="AY578" s="18" t="s">
        <v>157</v>
      </c>
      <c r="BE578" s="241">
        <f>IF(N578="základní",J578,0)</f>
        <v>0</v>
      </c>
      <c r="BF578" s="241">
        <f>IF(N578="snížená",J578,0)</f>
        <v>0</v>
      </c>
      <c r="BG578" s="241">
        <f>IF(N578="zákl. přenesená",J578,0)</f>
        <v>0</v>
      </c>
      <c r="BH578" s="241">
        <f>IF(N578="sníž. přenesená",J578,0)</f>
        <v>0</v>
      </c>
      <c r="BI578" s="241">
        <f>IF(N578="nulová",J578,0)</f>
        <v>0</v>
      </c>
      <c r="BJ578" s="18" t="s">
        <v>86</v>
      </c>
      <c r="BK578" s="241">
        <f>ROUND(I578*H578,2)</f>
        <v>0</v>
      </c>
      <c r="BL578" s="18" t="s">
        <v>163</v>
      </c>
      <c r="BM578" s="240" t="s">
        <v>912</v>
      </c>
    </row>
    <row r="579" s="2" customFormat="1" ht="24.15" customHeight="1">
      <c r="A579" s="39"/>
      <c r="B579" s="40"/>
      <c r="C579" s="228" t="s">
        <v>913</v>
      </c>
      <c r="D579" s="228" t="s">
        <v>159</v>
      </c>
      <c r="E579" s="229" t="s">
        <v>914</v>
      </c>
      <c r="F579" s="230" t="s">
        <v>915</v>
      </c>
      <c r="G579" s="231" t="s">
        <v>372</v>
      </c>
      <c r="H579" s="232">
        <v>3</v>
      </c>
      <c r="I579" s="233"/>
      <c r="J579" s="234">
        <f>ROUND(I579*H579,2)</f>
        <v>0</v>
      </c>
      <c r="K579" s="235"/>
      <c r="L579" s="45"/>
      <c r="M579" s="236" t="s">
        <v>1</v>
      </c>
      <c r="N579" s="237" t="s">
        <v>44</v>
      </c>
      <c r="O579" s="92"/>
      <c r="P579" s="238">
        <f>O579*H579</f>
        <v>0</v>
      </c>
      <c r="Q579" s="238">
        <v>0</v>
      </c>
      <c r="R579" s="238">
        <f>Q579*H579</f>
        <v>0</v>
      </c>
      <c r="S579" s="238">
        <v>0.082000000000000003</v>
      </c>
      <c r="T579" s="239">
        <f>S579*H579</f>
        <v>0.246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0" t="s">
        <v>163</v>
      </c>
      <c r="AT579" s="240" t="s">
        <v>159</v>
      </c>
      <c r="AU579" s="240" t="s">
        <v>88</v>
      </c>
      <c r="AY579" s="18" t="s">
        <v>157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86</v>
      </c>
      <c r="BK579" s="241">
        <f>ROUND(I579*H579,2)</f>
        <v>0</v>
      </c>
      <c r="BL579" s="18" t="s">
        <v>163</v>
      </c>
      <c r="BM579" s="240" t="s">
        <v>916</v>
      </c>
    </row>
    <row r="580" s="13" customFormat="1">
      <c r="A580" s="13"/>
      <c r="B580" s="242"/>
      <c r="C580" s="243"/>
      <c r="D580" s="244" t="s">
        <v>165</v>
      </c>
      <c r="E580" s="245" t="s">
        <v>1</v>
      </c>
      <c r="F580" s="246" t="s">
        <v>917</v>
      </c>
      <c r="G580" s="243"/>
      <c r="H580" s="245" t="s">
        <v>1</v>
      </c>
      <c r="I580" s="247"/>
      <c r="J580" s="243"/>
      <c r="K580" s="243"/>
      <c r="L580" s="248"/>
      <c r="M580" s="249"/>
      <c r="N580" s="250"/>
      <c r="O580" s="250"/>
      <c r="P580" s="250"/>
      <c r="Q580" s="250"/>
      <c r="R580" s="250"/>
      <c r="S580" s="250"/>
      <c r="T580" s="25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2" t="s">
        <v>165</v>
      </c>
      <c r="AU580" s="252" t="s">
        <v>88</v>
      </c>
      <c r="AV580" s="13" t="s">
        <v>86</v>
      </c>
      <c r="AW580" s="13" t="s">
        <v>34</v>
      </c>
      <c r="AX580" s="13" t="s">
        <v>79</v>
      </c>
      <c r="AY580" s="252" t="s">
        <v>157</v>
      </c>
    </row>
    <row r="581" s="15" customFormat="1">
      <c r="A581" s="15"/>
      <c r="B581" s="264"/>
      <c r="C581" s="265"/>
      <c r="D581" s="244" t="s">
        <v>165</v>
      </c>
      <c r="E581" s="266" t="s">
        <v>1</v>
      </c>
      <c r="F581" s="267" t="s">
        <v>918</v>
      </c>
      <c r="G581" s="265"/>
      <c r="H581" s="268">
        <v>3</v>
      </c>
      <c r="I581" s="269"/>
      <c r="J581" s="265"/>
      <c r="K581" s="265"/>
      <c r="L581" s="270"/>
      <c r="M581" s="271"/>
      <c r="N581" s="272"/>
      <c r="O581" s="272"/>
      <c r="P581" s="272"/>
      <c r="Q581" s="272"/>
      <c r="R581" s="272"/>
      <c r="S581" s="272"/>
      <c r="T581" s="273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4" t="s">
        <v>165</v>
      </c>
      <c r="AU581" s="274" t="s">
        <v>88</v>
      </c>
      <c r="AV581" s="15" t="s">
        <v>88</v>
      </c>
      <c r="AW581" s="15" t="s">
        <v>34</v>
      </c>
      <c r="AX581" s="15" t="s">
        <v>79</v>
      </c>
      <c r="AY581" s="274" t="s">
        <v>157</v>
      </c>
    </row>
    <row r="582" s="16" customFormat="1">
      <c r="A582" s="16"/>
      <c r="B582" s="275"/>
      <c r="C582" s="276"/>
      <c r="D582" s="244" t="s">
        <v>165</v>
      </c>
      <c r="E582" s="277" t="s">
        <v>1</v>
      </c>
      <c r="F582" s="278" t="s">
        <v>181</v>
      </c>
      <c r="G582" s="276"/>
      <c r="H582" s="279">
        <v>3</v>
      </c>
      <c r="I582" s="280"/>
      <c r="J582" s="276"/>
      <c r="K582" s="276"/>
      <c r="L582" s="281"/>
      <c r="M582" s="282"/>
      <c r="N582" s="283"/>
      <c r="O582" s="283"/>
      <c r="P582" s="283"/>
      <c r="Q582" s="283"/>
      <c r="R582" s="283"/>
      <c r="S582" s="283"/>
      <c r="T582" s="284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85" t="s">
        <v>165</v>
      </c>
      <c r="AU582" s="285" t="s">
        <v>88</v>
      </c>
      <c r="AV582" s="16" t="s">
        <v>163</v>
      </c>
      <c r="AW582" s="16" t="s">
        <v>34</v>
      </c>
      <c r="AX582" s="16" t="s">
        <v>86</v>
      </c>
      <c r="AY582" s="285" t="s">
        <v>157</v>
      </c>
    </row>
    <row r="583" s="2" customFormat="1" ht="24.15" customHeight="1">
      <c r="A583" s="39"/>
      <c r="B583" s="40"/>
      <c r="C583" s="228" t="s">
        <v>919</v>
      </c>
      <c r="D583" s="228" t="s">
        <v>159</v>
      </c>
      <c r="E583" s="229" t="s">
        <v>920</v>
      </c>
      <c r="F583" s="230" t="s">
        <v>921</v>
      </c>
      <c r="G583" s="231" t="s">
        <v>372</v>
      </c>
      <c r="H583" s="232">
        <v>3</v>
      </c>
      <c r="I583" s="233"/>
      <c r="J583" s="234">
        <f>ROUND(I583*H583,2)</f>
        <v>0</v>
      </c>
      <c r="K583" s="235"/>
      <c r="L583" s="45"/>
      <c r="M583" s="236" t="s">
        <v>1</v>
      </c>
      <c r="N583" s="237" t="s">
        <v>44</v>
      </c>
      <c r="O583" s="92"/>
      <c r="P583" s="238">
        <f>O583*H583</f>
        <v>0</v>
      </c>
      <c r="Q583" s="238">
        <v>0</v>
      </c>
      <c r="R583" s="238">
        <f>Q583*H583</f>
        <v>0</v>
      </c>
      <c r="S583" s="238">
        <v>0.0040000000000000001</v>
      </c>
      <c r="T583" s="239">
        <f>S583*H583</f>
        <v>0.012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0" t="s">
        <v>163</v>
      </c>
      <c r="AT583" s="240" t="s">
        <v>159</v>
      </c>
      <c r="AU583" s="240" t="s">
        <v>88</v>
      </c>
      <c r="AY583" s="18" t="s">
        <v>157</v>
      </c>
      <c r="BE583" s="241">
        <f>IF(N583="základní",J583,0)</f>
        <v>0</v>
      </c>
      <c r="BF583" s="241">
        <f>IF(N583="snížená",J583,0)</f>
        <v>0</v>
      </c>
      <c r="BG583" s="241">
        <f>IF(N583="zákl. přenesená",J583,0)</f>
        <v>0</v>
      </c>
      <c r="BH583" s="241">
        <f>IF(N583="sníž. přenesená",J583,0)</f>
        <v>0</v>
      </c>
      <c r="BI583" s="241">
        <f>IF(N583="nulová",J583,0)</f>
        <v>0</v>
      </c>
      <c r="BJ583" s="18" t="s">
        <v>86</v>
      </c>
      <c r="BK583" s="241">
        <f>ROUND(I583*H583,2)</f>
        <v>0</v>
      </c>
      <c r="BL583" s="18" t="s">
        <v>163</v>
      </c>
      <c r="BM583" s="240" t="s">
        <v>922</v>
      </c>
    </row>
    <row r="584" s="13" customFormat="1">
      <c r="A584" s="13"/>
      <c r="B584" s="242"/>
      <c r="C584" s="243"/>
      <c r="D584" s="244" t="s">
        <v>165</v>
      </c>
      <c r="E584" s="245" t="s">
        <v>1</v>
      </c>
      <c r="F584" s="246" t="s">
        <v>917</v>
      </c>
      <c r="G584" s="243"/>
      <c r="H584" s="245" t="s">
        <v>1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165</v>
      </c>
      <c r="AU584" s="252" t="s">
        <v>88</v>
      </c>
      <c r="AV584" s="13" t="s">
        <v>86</v>
      </c>
      <c r="AW584" s="13" t="s">
        <v>34</v>
      </c>
      <c r="AX584" s="13" t="s">
        <v>79</v>
      </c>
      <c r="AY584" s="252" t="s">
        <v>157</v>
      </c>
    </row>
    <row r="585" s="15" customFormat="1">
      <c r="A585" s="15"/>
      <c r="B585" s="264"/>
      <c r="C585" s="265"/>
      <c r="D585" s="244" t="s">
        <v>165</v>
      </c>
      <c r="E585" s="266" t="s">
        <v>1</v>
      </c>
      <c r="F585" s="267" t="s">
        <v>923</v>
      </c>
      <c r="G585" s="265"/>
      <c r="H585" s="268">
        <v>3</v>
      </c>
      <c r="I585" s="269"/>
      <c r="J585" s="265"/>
      <c r="K585" s="265"/>
      <c r="L585" s="270"/>
      <c r="M585" s="271"/>
      <c r="N585" s="272"/>
      <c r="O585" s="272"/>
      <c r="P585" s="272"/>
      <c r="Q585" s="272"/>
      <c r="R585" s="272"/>
      <c r="S585" s="272"/>
      <c r="T585" s="273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4" t="s">
        <v>165</v>
      </c>
      <c r="AU585" s="274" t="s">
        <v>88</v>
      </c>
      <c r="AV585" s="15" t="s">
        <v>88</v>
      </c>
      <c r="AW585" s="15" t="s">
        <v>34</v>
      </c>
      <c r="AX585" s="15" t="s">
        <v>79</v>
      </c>
      <c r="AY585" s="274" t="s">
        <v>157</v>
      </c>
    </row>
    <row r="586" s="16" customFormat="1">
      <c r="A586" s="16"/>
      <c r="B586" s="275"/>
      <c r="C586" s="276"/>
      <c r="D586" s="244" t="s">
        <v>165</v>
      </c>
      <c r="E586" s="277" t="s">
        <v>1</v>
      </c>
      <c r="F586" s="278" t="s">
        <v>181</v>
      </c>
      <c r="G586" s="276"/>
      <c r="H586" s="279">
        <v>3</v>
      </c>
      <c r="I586" s="280"/>
      <c r="J586" s="276"/>
      <c r="K586" s="276"/>
      <c r="L586" s="281"/>
      <c r="M586" s="282"/>
      <c r="N586" s="283"/>
      <c r="O586" s="283"/>
      <c r="P586" s="283"/>
      <c r="Q586" s="283"/>
      <c r="R586" s="283"/>
      <c r="S586" s="283"/>
      <c r="T586" s="284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85" t="s">
        <v>165</v>
      </c>
      <c r="AU586" s="285" t="s">
        <v>88</v>
      </c>
      <c r="AV586" s="16" t="s">
        <v>163</v>
      </c>
      <c r="AW586" s="16" t="s">
        <v>34</v>
      </c>
      <c r="AX586" s="16" t="s">
        <v>86</v>
      </c>
      <c r="AY586" s="285" t="s">
        <v>157</v>
      </c>
    </row>
    <row r="587" s="2" customFormat="1" ht="24.15" customHeight="1">
      <c r="A587" s="39"/>
      <c r="B587" s="40"/>
      <c r="C587" s="228" t="s">
        <v>924</v>
      </c>
      <c r="D587" s="228" t="s">
        <v>159</v>
      </c>
      <c r="E587" s="229" t="s">
        <v>925</v>
      </c>
      <c r="F587" s="230" t="s">
        <v>926</v>
      </c>
      <c r="G587" s="231" t="s">
        <v>162</v>
      </c>
      <c r="H587" s="232">
        <v>1.5</v>
      </c>
      <c r="I587" s="233"/>
      <c r="J587" s="234">
        <f>ROUND(I587*H587,2)</f>
        <v>0</v>
      </c>
      <c r="K587" s="235"/>
      <c r="L587" s="45"/>
      <c r="M587" s="236" t="s">
        <v>1</v>
      </c>
      <c r="N587" s="237" t="s">
        <v>44</v>
      </c>
      <c r="O587" s="92"/>
      <c r="P587" s="238">
        <f>O587*H587</f>
        <v>0</v>
      </c>
      <c r="Q587" s="238">
        <v>0</v>
      </c>
      <c r="R587" s="238">
        <f>Q587*H587</f>
        <v>0</v>
      </c>
      <c r="S587" s="238">
        <v>0</v>
      </c>
      <c r="T587" s="23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0" t="s">
        <v>163</v>
      </c>
      <c r="AT587" s="240" t="s">
        <v>159</v>
      </c>
      <c r="AU587" s="240" t="s">
        <v>88</v>
      </c>
      <c r="AY587" s="18" t="s">
        <v>157</v>
      </c>
      <c r="BE587" s="241">
        <f>IF(N587="základní",J587,0)</f>
        <v>0</v>
      </c>
      <c r="BF587" s="241">
        <f>IF(N587="snížená",J587,0)</f>
        <v>0</v>
      </c>
      <c r="BG587" s="241">
        <f>IF(N587="zákl. přenesená",J587,0)</f>
        <v>0</v>
      </c>
      <c r="BH587" s="241">
        <f>IF(N587="sníž. přenesená",J587,0)</f>
        <v>0</v>
      </c>
      <c r="BI587" s="241">
        <f>IF(N587="nulová",J587,0)</f>
        <v>0</v>
      </c>
      <c r="BJ587" s="18" t="s">
        <v>86</v>
      </c>
      <c r="BK587" s="241">
        <f>ROUND(I587*H587,2)</f>
        <v>0</v>
      </c>
      <c r="BL587" s="18" t="s">
        <v>163</v>
      </c>
      <c r="BM587" s="240" t="s">
        <v>927</v>
      </c>
    </row>
    <row r="588" s="13" customFormat="1">
      <c r="A588" s="13"/>
      <c r="B588" s="242"/>
      <c r="C588" s="243"/>
      <c r="D588" s="244" t="s">
        <v>165</v>
      </c>
      <c r="E588" s="245" t="s">
        <v>1</v>
      </c>
      <c r="F588" s="246" t="s">
        <v>928</v>
      </c>
      <c r="G588" s="243"/>
      <c r="H588" s="245" t="s">
        <v>1</v>
      </c>
      <c r="I588" s="247"/>
      <c r="J588" s="243"/>
      <c r="K588" s="243"/>
      <c r="L588" s="248"/>
      <c r="M588" s="249"/>
      <c r="N588" s="250"/>
      <c r="O588" s="250"/>
      <c r="P588" s="250"/>
      <c r="Q588" s="250"/>
      <c r="R588" s="250"/>
      <c r="S588" s="250"/>
      <c r="T588" s="25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2" t="s">
        <v>165</v>
      </c>
      <c r="AU588" s="252" t="s">
        <v>88</v>
      </c>
      <c r="AV588" s="13" t="s">
        <v>86</v>
      </c>
      <c r="AW588" s="13" t="s">
        <v>34</v>
      </c>
      <c r="AX588" s="13" t="s">
        <v>79</v>
      </c>
      <c r="AY588" s="252" t="s">
        <v>157</v>
      </c>
    </row>
    <row r="589" s="15" customFormat="1">
      <c r="A589" s="15"/>
      <c r="B589" s="264"/>
      <c r="C589" s="265"/>
      <c r="D589" s="244" t="s">
        <v>165</v>
      </c>
      <c r="E589" s="266" t="s">
        <v>1</v>
      </c>
      <c r="F589" s="267" t="s">
        <v>929</v>
      </c>
      <c r="G589" s="265"/>
      <c r="H589" s="268">
        <v>1.5</v>
      </c>
      <c r="I589" s="269"/>
      <c r="J589" s="265"/>
      <c r="K589" s="265"/>
      <c r="L589" s="270"/>
      <c r="M589" s="271"/>
      <c r="N589" s="272"/>
      <c r="O589" s="272"/>
      <c r="P589" s="272"/>
      <c r="Q589" s="272"/>
      <c r="R589" s="272"/>
      <c r="S589" s="272"/>
      <c r="T589" s="273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4" t="s">
        <v>165</v>
      </c>
      <c r="AU589" s="274" t="s">
        <v>88</v>
      </c>
      <c r="AV589" s="15" t="s">
        <v>88</v>
      </c>
      <c r="AW589" s="15" t="s">
        <v>34</v>
      </c>
      <c r="AX589" s="15" t="s">
        <v>79</v>
      </c>
      <c r="AY589" s="274" t="s">
        <v>157</v>
      </c>
    </row>
    <row r="590" s="16" customFormat="1">
      <c r="A590" s="16"/>
      <c r="B590" s="275"/>
      <c r="C590" s="276"/>
      <c r="D590" s="244" t="s">
        <v>165</v>
      </c>
      <c r="E590" s="277" t="s">
        <v>1</v>
      </c>
      <c r="F590" s="278" t="s">
        <v>181</v>
      </c>
      <c r="G590" s="276"/>
      <c r="H590" s="279">
        <v>1.5</v>
      </c>
      <c r="I590" s="280"/>
      <c r="J590" s="276"/>
      <c r="K590" s="276"/>
      <c r="L590" s="281"/>
      <c r="M590" s="282"/>
      <c r="N590" s="283"/>
      <c r="O590" s="283"/>
      <c r="P590" s="283"/>
      <c r="Q590" s="283"/>
      <c r="R590" s="283"/>
      <c r="S590" s="283"/>
      <c r="T590" s="284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85" t="s">
        <v>165</v>
      </c>
      <c r="AU590" s="285" t="s">
        <v>88</v>
      </c>
      <c r="AV590" s="16" t="s">
        <v>163</v>
      </c>
      <c r="AW590" s="16" t="s">
        <v>34</v>
      </c>
      <c r="AX590" s="16" t="s">
        <v>86</v>
      </c>
      <c r="AY590" s="285" t="s">
        <v>157</v>
      </c>
    </row>
    <row r="591" s="12" customFormat="1" ht="22.8" customHeight="1">
      <c r="A591" s="12"/>
      <c r="B591" s="212"/>
      <c r="C591" s="213"/>
      <c r="D591" s="214" t="s">
        <v>78</v>
      </c>
      <c r="E591" s="226" t="s">
        <v>930</v>
      </c>
      <c r="F591" s="226" t="s">
        <v>931</v>
      </c>
      <c r="G591" s="213"/>
      <c r="H591" s="213"/>
      <c r="I591" s="216"/>
      <c r="J591" s="227">
        <f>BK591</f>
        <v>0</v>
      </c>
      <c r="K591" s="213"/>
      <c r="L591" s="218"/>
      <c r="M591" s="219"/>
      <c r="N591" s="220"/>
      <c r="O591" s="220"/>
      <c r="P591" s="221">
        <f>SUM(P592:P647)</f>
        <v>0</v>
      </c>
      <c r="Q591" s="220"/>
      <c r="R591" s="221">
        <f>SUM(R592:R647)</f>
        <v>0</v>
      </c>
      <c r="S591" s="220"/>
      <c r="T591" s="222">
        <f>SUM(T592:T647)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23" t="s">
        <v>86</v>
      </c>
      <c r="AT591" s="224" t="s">
        <v>78</v>
      </c>
      <c r="AU591" s="224" t="s">
        <v>86</v>
      </c>
      <c r="AY591" s="223" t="s">
        <v>157</v>
      </c>
      <c r="BK591" s="225">
        <f>SUM(BK592:BK647)</f>
        <v>0</v>
      </c>
    </row>
    <row r="592" s="2" customFormat="1" ht="24.15" customHeight="1">
      <c r="A592" s="39"/>
      <c r="B592" s="40"/>
      <c r="C592" s="228" t="s">
        <v>932</v>
      </c>
      <c r="D592" s="228" t="s">
        <v>159</v>
      </c>
      <c r="E592" s="229" t="s">
        <v>933</v>
      </c>
      <c r="F592" s="230" t="s">
        <v>934</v>
      </c>
      <c r="G592" s="231" t="s">
        <v>325</v>
      </c>
      <c r="H592" s="232">
        <v>0.63200000000000001</v>
      </c>
      <c r="I592" s="233"/>
      <c r="J592" s="234">
        <f>ROUND(I592*H592,2)</f>
        <v>0</v>
      </c>
      <c r="K592" s="235"/>
      <c r="L592" s="45"/>
      <c r="M592" s="236" t="s">
        <v>1</v>
      </c>
      <c r="N592" s="237" t="s">
        <v>44</v>
      </c>
      <c r="O592" s="92"/>
      <c r="P592" s="238">
        <f>O592*H592</f>
        <v>0</v>
      </c>
      <c r="Q592" s="238">
        <v>0</v>
      </c>
      <c r="R592" s="238">
        <f>Q592*H592</f>
        <v>0</v>
      </c>
      <c r="S592" s="238">
        <v>0</v>
      </c>
      <c r="T592" s="23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0" t="s">
        <v>163</v>
      </c>
      <c r="AT592" s="240" t="s">
        <v>159</v>
      </c>
      <c r="AU592" s="240" t="s">
        <v>88</v>
      </c>
      <c r="AY592" s="18" t="s">
        <v>157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86</v>
      </c>
      <c r="BK592" s="241">
        <f>ROUND(I592*H592,2)</f>
        <v>0</v>
      </c>
      <c r="BL592" s="18" t="s">
        <v>163</v>
      </c>
      <c r="BM592" s="240" t="s">
        <v>935</v>
      </c>
    </row>
    <row r="593" s="13" customFormat="1">
      <c r="A593" s="13"/>
      <c r="B593" s="242"/>
      <c r="C593" s="243"/>
      <c r="D593" s="244" t="s">
        <v>165</v>
      </c>
      <c r="E593" s="245" t="s">
        <v>1</v>
      </c>
      <c r="F593" s="246" t="s">
        <v>936</v>
      </c>
      <c r="G593" s="243"/>
      <c r="H593" s="245" t="s">
        <v>1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2" t="s">
        <v>165</v>
      </c>
      <c r="AU593" s="252" t="s">
        <v>88</v>
      </c>
      <c r="AV593" s="13" t="s">
        <v>86</v>
      </c>
      <c r="AW593" s="13" t="s">
        <v>34</v>
      </c>
      <c r="AX593" s="13" t="s">
        <v>79</v>
      </c>
      <c r="AY593" s="252" t="s">
        <v>157</v>
      </c>
    </row>
    <row r="594" s="13" customFormat="1">
      <c r="A594" s="13"/>
      <c r="B594" s="242"/>
      <c r="C594" s="243"/>
      <c r="D594" s="244" t="s">
        <v>165</v>
      </c>
      <c r="E594" s="245" t="s">
        <v>1</v>
      </c>
      <c r="F594" s="246" t="s">
        <v>937</v>
      </c>
      <c r="G594" s="243"/>
      <c r="H594" s="245" t="s">
        <v>1</v>
      </c>
      <c r="I594" s="247"/>
      <c r="J594" s="243"/>
      <c r="K594" s="243"/>
      <c r="L594" s="248"/>
      <c r="M594" s="249"/>
      <c r="N594" s="250"/>
      <c r="O594" s="250"/>
      <c r="P594" s="250"/>
      <c r="Q594" s="250"/>
      <c r="R594" s="250"/>
      <c r="S594" s="250"/>
      <c r="T594" s="25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2" t="s">
        <v>165</v>
      </c>
      <c r="AU594" s="252" t="s">
        <v>88</v>
      </c>
      <c r="AV594" s="13" t="s">
        <v>86</v>
      </c>
      <c r="AW594" s="13" t="s">
        <v>34</v>
      </c>
      <c r="AX594" s="13" t="s">
        <v>79</v>
      </c>
      <c r="AY594" s="252" t="s">
        <v>157</v>
      </c>
    </row>
    <row r="595" s="13" customFormat="1">
      <c r="A595" s="13"/>
      <c r="B595" s="242"/>
      <c r="C595" s="243"/>
      <c r="D595" s="244" t="s">
        <v>165</v>
      </c>
      <c r="E595" s="245" t="s">
        <v>1</v>
      </c>
      <c r="F595" s="246" t="s">
        <v>938</v>
      </c>
      <c r="G595" s="243"/>
      <c r="H595" s="245" t="s">
        <v>1</v>
      </c>
      <c r="I595" s="247"/>
      <c r="J595" s="243"/>
      <c r="K595" s="243"/>
      <c r="L595" s="248"/>
      <c r="M595" s="249"/>
      <c r="N595" s="250"/>
      <c r="O595" s="250"/>
      <c r="P595" s="250"/>
      <c r="Q595" s="250"/>
      <c r="R595" s="250"/>
      <c r="S595" s="250"/>
      <c r="T595" s="25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2" t="s">
        <v>165</v>
      </c>
      <c r="AU595" s="252" t="s">
        <v>88</v>
      </c>
      <c r="AV595" s="13" t="s">
        <v>86</v>
      </c>
      <c r="AW595" s="13" t="s">
        <v>34</v>
      </c>
      <c r="AX595" s="13" t="s">
        <v>79</v>
      </c>
      <c r="AY595" s="252" t="s">
        <v>157</v>
      </c>
    </row>
    <row r="596" s="15" customFormat="1">
      <c r="A596" s="15"/>
      <c r="B596" s="264"/>
      <c r="C596" s="265"/>
      <c r="D596" s="244" t="s">
        <v>165</v>
      </c>
      <c r="E596" s="266" t="s">
        <v>1</v>
      </c>
      <c r="F596" s="267" t="s">
        <v>939</v>
      </c>
      <c r="G596" s="265"/>
      <c r="H596" s="268">
        <v>0.36599999999999999</v>
      </c>
      <c r="I596" s="269"/>
      <c r="J596" s="265"/>
      <c r="K596" s="265"/>
      <c r="L596" s="270"/>
      <c r="M596" s="271"/>
      <c r="N596" s="272"/>
      <c r="O596" s="272"/>
      <c r="P596" s="272"/>
      <c r="Q596" s="272"/>
      <c r="R596" s="272"/>
      <c r="S596" s="272"/>
      <c r="T596" s="273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4" t="s">
        <v>165</v>
      </c>
      <c r="AU596" s="274" t="s">
        <v>88</v>
      </c>
      <c r="AV596" s="15" t="s">
        <v>88</v>
      </c>
      <c r="AW596" s="15" t="s">
        <v>34</v>
      </c>
      <c r="AX596" s="15" t="s">
        <v>79</v>
      </c>
      <c r="AY596" s="274" t="s">
        <v>157</v>
      </c>
    </row>
    <row r="597" s="14" customFormat="1">
      <c r="A597" s="14"/>
      <c r="B597" s="253"/>
      <c r="C597" s="254"/>
      <c r="D597" s="244" t="s">
        <v>165</v>
      </c>
      <c r="E597" s="255" t="s">
        <v>1</v>
      </c>
      <c r="F597" s="256" t="s">
        <v>940</v>
      </c>
      <c r="G597" s="254"/>
      <c r="H597" s="257">
        <v>0.36599999999999999</v>
      </c>
      <c r="I597" s="258"/>
      <c r="J597" s="254"/>
      <c r="K597" s="254"/>
      <c r="L597" s="259"/>
      <c r="M597" s="260"/>
      <c r="N597" s="261"/>
      <c r="O597" s="261"/>
      <c r="P597" s="261"/>
      <c r="Q597" s="261"/>
      <c r="R597" s="261"/>
      <c r="S597" s="261"/>
      <c r="T597" s="26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3" t="s">
        <v>165</v>
      </c>
      <c r="AU597" s="263" t="s">
        <v>88</v>
      </c>
      <c r="AV597" s="14" t="s">
        <v>176</v>
      </c>
      <c r="AW597" s="14" t="s">
        <v>34</v>
      </c>
      <c r="AX597" s="14" t="s">
        <v>79</v>
      </c>
      <c r="AY597" s="263" t="s">
        <v>157</v>
      </c>
    </row>
    <row r="598" s="13" customFormat="1">
      <c r="A598" s="13"/>
      <c r="B598" s="242"/>
      <c r="C598" s="243"/>
      <c r="D598" s="244" t="s">
        <v>165</v>
      </c>
      <c r="E598" s="245" t="s">
        <v>1</v>
      </c>
      <c r="F598" s="246" t="s">
        <v>941</v>
      </c>
      <c r="G598" s="243"/>
      <c r="H598" s="245" t="s">
        <v>1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2" t="s">
        <v>165</v>
      </c>
      <c r="AU598" s="252" t="s">
        <v>88</v>
      </c>
      <c r="AV598" s="13" t="s">
        <v>86</v>
      </c>
      <c r="AW598" s="13" t="s">
        <v>34</v>
      </c>
      <c r="AX598" s="13" t="s">
        <v>79</v>
      </c>
      <c r="AY598" s="252" t="s">
        <v>157</v>
      </c>
    </row>
    <row r="599" s="13" customFormat="1">
      <c r="A599" s="13"/>
      <c r="B599" s="242"/>
      <c r="C599" s="243"/>
      <c r="D599" s="244" t="s">
        <v>165</v>
      </c>
      <c r="E599" s="245" t="s">
        <v>1</v>
      </c>
      <c r="F599" s="246" t="s">
        <v>942</v>
      </c>
      <c r="G599" s="243"/>
      <c r="H599" s="245" t="s">
        <v>1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2" t="s">
        <v>165</v>
      </c>
      <c r="AU599" s="252" t="s">
        <v>88</v>
      </c>
      <c r="AV599" s="13" t="s">
        <v>86</v>
      </c>
      <c r="AW599" s="13" t="s">
        <v>34</v>
      </c>
      <c r="AX599" s="13" t="s">
        <v>79</v>
      </c>
      <c r="AY599" s="252" t="s">
        <v>157</v>
      </c>
    </row>
    <row r="600" s="15" customFormat="1">
      <c r="A600" s="15"/>
      <c r="B600" s="264"/>
      <c r="C600" s="265"/>
      <c r="D600" s="244" t="s">
        <v>165</v>
      </c>
      <c r="E600" s="266" t="s">
        <v>1</v>
      </c>
      <c r="F600" s="267" t="s">
        <v>943</v>
      </c>
      <c r="G600" s="265"/>
      <c r="H600" s="268">
        <v>0.26600000000000001</v>
      </c>
      <c r="I600" s="269"/>
      <c r="J600" s="265"/>
      <c r="K600" s="265"/>
      <c r="L600" s="270"/>
      <c r="M600" s="271"/>
      <c r="N600" s="272"/>
      <c r="O600" s="272"/>
      <c r="P600" s="272"/>
      <c r="Q600" s="272"/>
      <c r="R600" s="272"/>
      <c r="S600" s="272"/>
      <c r="T600" s="27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4" t="s">
        <v>165</v>
      </c>
      <c r="AU600" s="274" t="s">
        <v>88</v>
      </c>
      <c r="AV600" s="15" t="s">
        <v>88</v>
      </c>
      <c r="AW600" s="15" t="s">
        <v>34</v>
      </c>
      <c r="AX600" s="15" t="s">
        <v>79</v>
      </c>
      <c r="AY600" s="274" t="s">
        <v>157</v>
      </c>
    </row>
    <row r="601" s="14" customFormat="1">
      <c r="A601" s="14"/>
      <c r="B601" s="253"/>
      <c r="C601" s="254"/>
      <c r="D601" s="244" t="s">
        <v>165</v>
      </c>
      <c r="E601" s="255" t="s">
        <v>1</v>
      </c>
      <c r="F601" s="256" t="s">
        <v>944</v>
      </c>
      <c r="G601" s="254"/>
      <c r="H601" s="257">
        <v>0.26600000000000001</v>
      </c>
      <c r="I601" s="258"/>
      <c r="J601" s="254"/>
      <c r="K601" s="254"/>
      <c r="L601" s="259"/>
      <c r="M601" s="260"/>
      <c r="N601" s="261"/>
      <c r="O601" s="261"/>
      <c r="P601" s="261"/>
      <c r="Q601" s="261"/>
      <c r="R601" s="261"/>
      <c r="S601" s="261"/>
      <c r="T601" s="26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3" t="s">
        <v>165</v>
      </c>
      <c r="AU601" s="263" t="s">
        <v>88</v>
      </c>
      <c r="AV601" s="14" t="s">
        <v>176</v>
      </c>
      <c r="AW601" s="14" t="s">
        <v>34</v>
      </c>
      <c r="AX601" s="14" t="s">
        <v>79</v>
      </c>
      <c r="AY601" s="263" t="s">
        <v>157</v>
      </c>
    </row>
    <row r="602" s="16" customFormat="1">
      <c r="A602" s="16"/>
      <c r="B602" s="275"/>
      <c r="C602" s="276"/>
      <c r="D602" s="244" t="s">
        <v>165</v>
      </c>
      <c r="E602" s="277" t="s">
        <v>1</v>
      </c>
      <c r="F602" s="278" t="s">
        <v>181</v>
      </c>
      <c r="G602" s="276"/>
      <c r="H602" s="279">
        <v>0.63200000000000001</v>
      </c>
      <c r="I602" s="280"/>
      <c r="J602" s="276"/>
      <c r="K602" s="276"/>
      <c r="L602" s="281"/>
      <c r="M602" s="282"/>
      <c r="N602" s="283"/>
      <c r="O602" s="283"/>
      <c r="P602" s="283"/>
      <c r="Q602" s="283"/>
      <c r="R602" s="283"/>
      <c r="S602" s="283"/>
      <c r="T602" s="284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T602" s="285" t="s">
        <v>165</v>
      </c>
      <c r="AU602" s="285" t="s">
        <v>88</v>
      </c>
      <c r="AV602" s="16" t="s">
        <v>163</v>
      </c>
      <c r="AW602" s="16" t="s">
        <v>34</v>
      </c>
      <c r="AX602" s="16" t="s">
        <v>86</v>
      </c>
      <c r="AY602" s="285" t="s">
        <v>157</v>
      </c>
    </row>
    <row r="603" s="2" customFormat="1" ht="21.75" customHeight="1">
      <c r="A603" s="39"/>
      <c r="B603" s="40"/>
      <c r="C603" s="228" t="s">
        <v>945</v>
      </c>
      <c r="D603" s="228" t="s">
        <v>159</v>
      </c>
      <c r="E603" s="229" t="s">
        <v>946</v>
      </c>
      <c r="F603" s="230" t="s">
        <v>947</v>
      </c>
      <c r="G603" s="231" t="s">
        <v>325</v>
      </c>
      <c r="H603" s="232">
        <v>123.981</v>
      </c>
      <c r="I603" s="233"/>
      <c r="J603" s="234">
        <f>ROUND(I603*H603,2)</f>
        <v>0</v>
      </c>
      <c r="K603" s="235"/>
      <c r="L603" s="45"/>
      <c r="M603" s="236" t="s">
        <v>1</v>
      </c>
      <c r="N603" s="237" t="s">
        <v>44</v>
      </c>
      <c r="O603" s="92"/>
      <c r="P603" s="238">
        <f>O603*H603</f>
        <v>0</v>
      </c>
      <c r="Q603" s="238">
        <v>0</v>
      </c>
      <c r="R603" s="238">
        <f>Q603*H603</f>
        <v>0</v>
      </c>
      <c r="S603" s="238">
        <v>0</v>
      </c>
      <c r="T603" s="23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0" t="s">
        <v>163</v>
      </c>
      <c r="AT603" s="240" t="s">
        <v>159</v>
      </c>
      <c r="AU603" s="240" t="s">
        <v>88</v>
      </c>
      <c r="AY603" s="18" t="s">
        <v>157</v>
      </c>
      <c r="BE603" s="241">
        <f>IF(N603="základní",J603,0)</f>
        <v>0</v>
      </c>
      <c r="BF603" s="241">
        <f>IF(N603="snížená",J603,0)</f>
        <v>0</v>
      </c>
      <c r="BG603" s="241">
        <f>IF(N603="zákl. přenesená",J603,0)</f>
        <v>0</v>
      </c>
      <c r="BH603" s="241">
        <f>IF(N603="sníž. přenesená",J603,0)</f>
        <v>0</v>
      </c>
      <c r="BI603" s="241">
        <f>IF(N603="nulová",J603,0)</f>
        <v>0</v>
      </c>
      <c r="BJ603" s="18" t="s">
        <v>86</v>
      </c>
      <c r="BK603" s="241">
        <f>ROUND(I603*H603,2)</f>
        <v>0</v>
      </c>
      <c r="BL603" s="18" t="s">
        <v>163</v>
      </c>
      <c r="BM603" s="240" t="s">
        <v>948</v>
      </c>
    </row>
    <row r="604" s="2" customFormat="1" ht="24.15" customHeight="1">
      <c r="A604" s="39"/>
      <c r="B604" s="40"/>
      <c r="C604" s="228" t="s">
        <v>949</v>
      </c>
      <c r="D604" s="228" t="s">
        <v>159</v>
      </c>
      <c r="E604" s="229" t="s">
        <v>950</v>
      </c>
      <c r="F604" s="230" t="s">
        <v>951</v>
      </c>
      <c r="G604" s="231" t="s">
        <v>325</v>
      </c>
      <c r="H604" s="232">
        <v>371.94299999999998</v>
      </c>
      <c r="I604" s="233"/>
      <c r="J604" s="234">
        <f>ROUND(I604*H604,2)</f>
        <v>0</v>
      </c>
      <c r="K604" s="235"/>
      <c r="L604" s="45"/>
      <c r="M604" s="236" t="s">
        <v>1</v>
      </c>
      <c r="N604" s="237" t="s">
        <v>44</v>
      </c>
      <c r="O604" s="92"/>
      <c r="P604" s="238">
        <f>O604*H604</f>
        <v>0</v>
      </c>
      <c r="Q604" s="238">
        <v>0</v>
      </c>
      <c r="R604" s="238">
        <f>Q604*H604</f>
        <v>0</v>
      </c>
      <c r="S604" s="238">
        <v>0</v>
      </c>
      <c r="T604" s="23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0" t="s">
        <v>163</v>
      </c>
      <c r="AT604" s="240" t="s">
        <v>159</v>
      </c>
      <c r="AU604" s="240" t="s">
        <v>88</v>
      </c>
      <c r="AY604" s="18" t="s">
        <v>157</v>
      </c>
      <c r="BE604" s="241">
        <f>IF(N604="základní",J604,0)</f>
        <v>0</v>
      </c>
      <c r="BF604" s="241">
        <f>IF(N604="snížená",J604,0)</f>
        <v>0</v>
      </c>
      <c r="BG604" s="241">
        <f>IF(N604="zákl. přenesená",J604,0)</f>
        <v>0</v>
      </c>
      <c r="BH604" s="241">
        <f>IF(N604="sníž. přenesená",J604,0)</f>
        <v>0</v>
      </c>
      <c r="BI604" s="241">
        <f>IF(N604="nulová",J604,0)</f>
        <v>0</v>
      </c>
      <c r="BJ604" s="18" t="s">
        <v>86</v>
      </c>
      <c r="BK604" s="241">
        <f>ROUND(I604*H604,2)</f>
        <v>0</v>
      </c>
      <c r="BL604" s="18" t="s">
        <v>163</v>
      </c>
      <c r="BM604" s="240" t="s">
        <v>952</v>
      </c>
    </row>
    <row r="605" s="2" customFormat="1" ht="21.75" customHeight="1">
      <c r="A605" s="39"/>
      <c r="B605" s="40"/>
      <c r="C605" s="228" t="s">
        <v>953</v>
      </c>
      <c r="D605" s="228" t="s">
        <v>159</v>
      </c>
      <c r="E605" s="229" t="s">
        <v>954</v>
      </c>
      <c r="F605" s="230" t="s">
        <v>955</v>
      </c>
      <c r="G605" s="231" t="s">
        <v>325</v>
      </c>
      <c r="H605" s="232">
        <v>81.287999999999997</v>
      </c>
      <c r="I605" s="233"/>
      <c r="J605" s="234">
        <f>ROUND(I605*H605,2)</f>
        <v>0</v>
      </c>
      <c r="K605" s="235"/>
      <c r="L605" s="45"/>
      <c r="M605" s="236" t="s">
        <v>1</v>
      </c>
      <c r="N605" s="237" t="s">
        <v>44</v>
      </c>
      <c r="O605" s="92"/>
      <c r="P605" s="238">
        <f>O605*H605</f>
        <v>0</v>
      </c>
      <c r="Q605" s="238">
        <v>0</v>
      </c>
      <c r="R605" s="238">
        <f>Q605*H605</f>
        <v>0</v>
      </c>
      <c r="S605" s="238">
        <v>0</v>
      </c>
      <c r="T605" s="23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0" t="s">
        <v>163</v>
      </c>
      <c r="AT605" s="240" t="s">
        <v>159</v>
      </c>
      <c r="AU605" s="240" t="s">
        <v>88</v>
      </c>
      <c r="AY605" s="18" t="s">
        <v>157</v>
      </c>
      <c r="BE605" s="241">
        <f>IF(N605="základní",J605,0)</f>
        <v>0</v>
      </c>
      <c r="BF605" s="241">
        <f>IF(N605="snížená",J605,0)</f>
        <v>0</v>
      </c>
      <c r="BG605" s="241">
        <f>IF(N605="zákl. přenesená",J605,0)</f>
        <v>0</v>
      </c>
      <c r="BH605" s="241">
        <f>IF(N605="sníž. přenesená",J605,0)</f>
        <v>0</v>
      </c>
      <c r="BI605" s="241">
        <f>IF(N605="nulová",J605,0)</f>
        <v>0</v>
      </c>
      <c r="BJ605" s="18" t="s">
        <v>86</v>
      </c>
      <c r="BK605" s="241">
        <f>ROUND(I605*H605,2)</f>
        <v>0</v>
      </c>
      <c r="BL605" s="18" t="s">
        <v>163</v>
      </c>
      <c r="BM605" s="240" t="s">
        <v>956</v>
      </c>
    </row>
    <row r="606" s="2" customFormat="1" ht="24.15" customHeight="1">
      <c r="A606" s="39"/>
      <c r="B606" s="40"/>
      <c r="C606" s="228" t="s">
        <v>957</v>
      </c>
      <c r="D606" s="228" t="s">
        <v>159</v>
      </c>
      <c r="E606" s="229" t="s">
        <v>958</v>
      </c>
      <c r="F606" s="230" t="s">
        <v>959</v>
      </c>
      <c r="G606" s="231" t="s">
        <v>325</v>
      </c>
      <c r="H606" s="232">
        <v>243.864</v>
      </c>
      <c r="I606" s="233"/>
      <c r="J606" s="234">
        <f>ROUND(I606*H606,2)</f>
        <v>0</v>
      </c>
      <c r="K606" s="235"/>
      <c r="L606" s="45"/>
      <c r="M606" s="236" t="s">
        <v>1</v>
      </c>
      <c r="N606" s="237" t="s">
        <v>44</v>
      </c>
      <c r="O606" s="92"/>
      <c r="P606" s="238">
        <f>O606*H606</f>
        <v>0</v>
      </c>
      <c r="Q606" s="238">
        <v>0</v>
      </c>
      <c r="R606" s="238">
        <f>Q606*H606</f>
        <v>0</v>
      </c>
      <c r="S606" s="238">
        <v>0</v>
      </c>
      <c r="T606" s="23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0" t="s">
        <v>163</v>
      </c>
      <c r="AT606" s="240" t="s">
        <v>159</v>
      </c>
      <c r="AU606" s="240" t="s">
        <v>88</v>
      </c>
      <c r="AY606" s="18" t="s">
        <v>157</v>
      </c>
      <c r="BE606" s="241">
        <f>IF(N606="základní",J606,0)</f>
        <v>0</v>
      </c>
      <c r="BF606" s="241">
        <f>IF(N606="snížená",J606,0)</f>
        <v>0</v>
      </c>
      <c r="BG606" s="241">
        <f>IF(N606="zákl. přenesená",J606,0)</f>
        <v>0</v>
      </c>
      <c r="BH606" s="241">
        <f>IF(N606="sníž. přenesená",J606,0)</f>
        <v>0</v>
      </c>
      <c r="BI606" s="241">
        <f>IF(N606="nulová",J606,0)</f>
        <v>0</v>
      </c>
      <c r="BJ606" s="18" t="s">
        <v>86</v>
      </c>
      <c r="BK606" s="241">
        <f>ROUND(I606*H606,2)</f>
        <v>0</v>
      </c>
      <c r="BL606" s="18" t="s">
        <v>163</v>
      </c>
      <c r="BM606" s="240" t="s">
        <v>960</v>
      </c>
    </row>
    <row r="607" s="2" customFormat="1" ht="16.5" customHeight="1">
      <c r="A607" s="39"/>
      <c r="B607" s="40"/>
      <c r="C607" s="228" t="s">
        <v>961</v>
      </c>
      <c r="D607" s="228" t="s">
        <v>159</v>
      </c>
      <c r="E607" s="229" t="s">
        <v>962</v>
      </c>
      <c r="F607" s="230" t="s">
        <v>963</v>
      </c>
      <c r="G607" s="231" t="s">
        <v>325</v>
      </c>
      <c r="H607" s="232">
        <v>0.11600000000000001</v>
      </c>
      <c r="I607" s="233"/>
      <c r="J607" s="234">
        <f>ROUND(I607*H607,2)</f>
        <v>0</v>
      </c>
      <c r="K607" s="235"/>
      <c r="L607" s="45"/>
      <c r="M607" s="236" t="s">
        <v>1</v>
      </c>
      <c r="N607" s="237" t="s">
        <v>44</v>
      </c>
      <c r="O607" s="92"/>
      <c r="P607" s="238">
        <f>O607*H607</f>
        <v>0</v>
      </c>
      <c r="Q607" s="238">
        <v>0</v>
      </c>
      <c r="R607" s="238">
        <f>Q607*H607</f>
        <v>0</v>
      </c>
      <c r="S607" s="238">
        <v>0</v>
      </c>
      <c r="T607" s="23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0" t="s">
        <v>163</v>
      </c>
      <c r="AT607" s="240" t="s">
        <v>159</v>
      </c>
      <c r="AU607" s="240" t="s">
        <v>88</v>
      </c>
      <c r="AY607" s="18" t="s">
        <v>157</v>
      </c>
      <c r="BE607" s="241">
        <f>IF(N607="základní",J607,0)</f>
        <v>0</v>
      </c>
      <c r="BF607" s="241">
        <f>IF(N607="snížená",J607,0)</f>
        <v>0</v>
      </c>
      <c r="BG607" s="241">
        <f>IF(N607="zákl. přenesená",J607,0)</f>
        <v>0</v>
      </c>
      <c r="BH607" s="241">
        <f>IF(N607="sníž. přenesená",J607,0)</f>
        <v>0</v>
      </c>
      <c r="BI607" s="241">
        <f>IF(N607="nulová",J607,0)</f>
        <v>0</v>
      </c>
      <c r="BJ607" s="18" t="s">
        <v>86</v>
      </c>
      <c r="BK607" s="241">
        <f>ROUND(I607*H607,2)</f>
        <v>0</v>
      </c>
      <c r="BL607" s="18" t="s">
        <v>163</v>
      </c>
      <c r="BM607" s="240" t="s">
        <v>964</v>
      </c>
    </row>
    <row r="608" s="2" customFormat="1" ht="24.15" customHeight="1">
      <c r="A608" s="39"/>
      <c r="B608" s="40"/>
      <c r="C608" s="228" t="s">
        <v>965</v>
      </c>
      <c r="D608" s="228" t="s">
        <v>159</v>
      </c>
      <c r="E608" s="229" t="s">
        <v>966</v>
      </c>
      <c r="F608" s="230" t="s">
        <v>967</v>
      </c>
      <c r="G608" s="231" t="s">
        <v>325</v>
      </c>
      <c r="H608" s="232">
        <v>0.46400000000000002</v>
      </c>
      <c r="I608" s="233"/>
      <c r="J608" s="234">
        <f>ROUND(I608*H608,2)</f>
        <v>0</v>
      </c>
      <c r="K608" s="235"/>
      <c r="L608" s="45"/>
      <c r="M608" s="236" t="s">
        <v>1</v>
      </c>
      <c r="N608" s="237" t="s">
        <v>44</v>
      </c>
      <c r="O608" s="92"/>
      <c r="P608" s="238">
        <f>O608*H608</f>
        <v>0</v>
      </c>
      <c r="Q608" s="238">
        <v>0</v>
      </c>
      <c r="R608" s="238">
        <f>Q608*H608</f>
        <v>0</v>
      </c>
      <c r="S608" s="238">
        <v>0</v>
      </c>
      <c r="T608" s="23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0" t="s">
        <v>163</v>
      </c>
      <c r="AT608" s="240" t="s">
        <v>159</v>
      </c>
      <c r="AU608" s="240" t="s">
        <v>88</v>
      </c>
      <c r="AY608" s="18" t="s">
        <v>157</v>
      </c>
      <c r="BE608" s="241">
        <f>IF(N608="základní",J608,0)</f>
        <v>0</v>
      </c>
      <c r="BF608" s="241">
        <f>IF(N608="snížená",J608,0)</f>
        <v>0</v>
      </c>
      <c r="BG608" s="241">
        <f>IF(N608="zákl. přenesená",J608,0)</f>
        <v>0</v>
      </c>
      <c r="BH608" s="241">
        <f>IF(N608="sníž. přenesená",J608,0)</f>
        <v>0</v>
      </c>
      <c r="BI608" s="241">
        <f>IF(N608="nulová",J608,0)</f>
        <v>0</v>
      </c>
      <c r="BJ608" s="18" t="s">
        <v>86</v>
      </c>
      <c r="BK608" s="241">
        <f>ROUND(I608*H608,2)</f>
        <v>0</v>
      </c>
      <c r="BL608" s="18" t="s">
        <v>163</v>
      </c>
      <c r="BM608" s="240" t="s">
        <v>968</v>
      </c>
    </row>
    <row r="609" s="2" customFormat="1" ht="24.15" customHeight="1">
      <c r="A609" s="39"/>
      <c r="B609" s="40"/>
      <c r="C609" s="228" t="s">
        <v>969</v>
      </c>
      <c r="D609" s="228" t="s">
        <v>159</v>
      </c>
      <c r="E609" s="229" t="s">
        <v>970</v>
      </c>
      <c r="F609" s="230" t="s">
        <v>971</v>
      </c>
      <c r="G609" s="231" t="s">
        <v>325</v>
      </c>
      <c r="H609" s="232">
        <v>81.287999999999997</v>
      </c>
      <c r="I609" s="233"/>
      <c r="J609" s="234">
        <f>ROUND(I609*H609,2)</f>
        <v>0</v>
      </c>
      <c r="K609" s="235"/>
      <c r="L609" s="45"/>
      <c r="M609" s="236" t="s">
        <v>1</v>
      </c>
      <c r="N609" s="237" t="s">
        <v>44</v>
      </c>
      <c r="O609" s="92"/>
      <c r="P609" s="238">
        <f>O609*H609</f>
        <v>0</v>
      </c>
      <c r="Q609" s="238">
        <v>0</v>
      </c>
      <c r="R609" s="238">
        <f>Q609*H609</f>
        <v>0</v>
      </c>
      <c r="S609" s="238">
        <v>0</v>
      </c>
      <c r="T609" s="23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0" t="s">
        <v>163</v>
      </c>
      <c r="AT609" s="240" t="s">
        <v>159</v>
      </c>
      <c r="AU609" s="240" t="s">
        <v>88</v>
      </c>
      <c r="AY609" s="18" t="s">
        <v>157</v>
      </c>
      <c r="BE609" s="241">
        <f>IF(N609="základní",J609,0)</f>
        <v>0</v>
      </c>
      <c r="BF609" s="241">
        <f>IF(N609="snížená",J609,0)</f>
        <v>0</v>
      </c>
      <c r="BG609" s="241">
        <f>IF(N609="zákl. přenesená",J609,0)</f>
        <v>0</v>
      </c>
      <c r="BH609" s="241">
        <f>IF(N609="sníž. přenesená",J609,0)</f>
        <v>0</v>
      </c>
      <c r="BI609" s="241">
        <f>IF(N609="nulová",J609,0)</f>
        <v>0</v>
      </c>
      <c r="BJ609" s="18" t="s">
        <v>86</v>
      </c>
      <c r="BK609" s="241">
        <f>ROUND(I609*H609,2)</f>
        <v>0</v>
      </c>
      <c r="BL609" s="18" t="s">
        <v>163</v>
      </c>
      <c r="BM609" s="240" t="s">
        <v>972</v>
      </c>
    </row>
    <row r="610" s="2" customFormat="1" ht="24.15" customHeight="1">
      <c r="A610" s="39"/>
      <c r="B610" s="40"/>
      <c r="C610" s="228" t="s">
        <v>973</v>
      </c>
      <c r="D610" s="228" t="s">
        <v>159</v>
      </c>
      <c r="E610" s="229" t="s">
        <v>974</v>
      </c>
      <c r="F610" s="230" t="s">
        <v>975</v>
      </c>
      <c r="G610" s="231" t="s">
        <v>325</v>
      </c>
      <c r="H610" s="232">
        <v>55.579999999999998</v>
      </c>
      <c r="I610" s="233"/>
      <c r="J610" s="234">
        <f>ROUND(I610*H610,2)</f>
        <v>0</v>
      </c>
      <c r="K610" s="235"/>
      <c r="L610" s="45"/>
      <c r="M610" s="236" t="s">
        <v>1</v>
      </c>
      <c r="N610" s="237" t="s">
        <v>44</v>
      </c>
      <c r="O610" s="92"/>
      <c r="P610" s="238">
        <f>O610*H610</f>
        <v>0</v>
      </c>
      <c r="Q610" s="238">
        <v>0</v>
      </c>
      <c r="R610" s="238">
        <f>Q610*H610</f>
        <v>0</v>
      </c>
      <c r="S610" s="238">
        <v>0</v>
      </c>
      <c r="T610" s="23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0" t="s">
        <v>163</v>
      </c>
      <c r="AT610" s="240" t="s">
        <v>159</v>
      </c>
      <c r="AU610" s="240" t="s">
        <v>88</v>
      </c>
      <c r="AY610" s="18" t="s">
        <v>157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86</v>
      </c>
      <c r="BK610" s="241">
        <f>ROUND(I610*H610,2)</f>
        <v>0</v>
      </c>
      <c r="BL610" s="18" t="s">
        <v>163</v>
      </c>
      <c r="BM610" s="240" t="s">
        <v>976</v>
      </c>
    </row>
    <row r="611" s="13" customFormat="1">
      <c r="A611" s="13"/>
      <c r="B611" s="242"/>
      <c r="C611" s="243"/>
      <c r="D611" s="244" t="s">
        <v>165</v>
      </c>
      <c r="E611" s="245" t="s">
        <v>1</v>
      </c>
      <c r="F611" s="246" t="s">
        <v>977</v>
      </c>
      <c r="G611" s="243"/>
      <c r="H611" s="245" t="s">
        <v>1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2" t="s">
        <v>165</v>
      </c>
      <c r="AU611" s="252" t="s">
        <v>88</v>
      </c>
      <c r="AV611" s="13" t="s">
        <v>86</v>
      </c>
      <c r="AW611" s="13" t="s">
        <v>34</v>
      </c>
      <c r="AX611" s="13" t="s">
        <v>79</v>
      </c>
      <c r="AY611" s="252" t="s">
        <v>157</v>
      </c>
    </row>
    <row r="612" s="15" customFormat="1">
      <c r="A612" s="15"/>
      <c r="B612" s="264"/>
      <c r="C612" s="265"/>
      <c r="D612" s="244" t="s">
        <v>165</v>
      </c>
      <c r="E612" s="266" t="s">
        <v>1</v>
      </c>
      <c r="F612" s="267" t="s">
        <v>978</v>
      </c>
      <c r="G612" s="265"/>
      <c r="H612" s="268">
        <v>54.325000000000003</v>
      </c>
      <c r="I612" s="269"/>
      <c r="J612" s="265"/>
      <c r="K612" s="265"/>
      <c r="L612" s="270"/>
      <c r="M612" s="271"/>
      <c r="N612" s="272"/>
      <c r="O612" s="272"/>
      <c r="P612" s="272"/>
      <c r="Q612" s="272"/>
      <c r="R612" s="272"/>
      <c r="S612" s="272"/>
      <c r="T612" s="27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4" t="s">
        <v>165</v>
      </c>
      <c r="AU612" s="274" t="s">
        <v>88</v>
      </c>
      <c r="AV612" s="15" t="s">
        <v>88</v>
      </c>
      <c r="AW612" s="15" t="s">
        <v>34</v>
      </c>
      <c r="AX612" s="15" t="s">
        <v>79</v>
      </c>
      <c r="AY612" s="274" t="s">
        <v>157</v>
      </c>
    </row>
    <row r="613" s="13" customFormat="1">
      <c r="A613" s="13"/>
      <c r="B613" s="242"/>
      <c r="C613" s="243"/>
      <c r="D613" s="244" t="s">
        <v>165</v>
      </c>
      <c r="E613" s="245" t="s">
        <v>1</v>
      </c>
      <c r="F613" s="246" t="s">
        <v>979</v>
      </c>
      <c r="G613" s="243"/>
      <c r="H613" s="245" t="s">
        <v>1</v>
      </c>
      <c r="I613" s="247"/>
      <c r="J613" s="243"/>
      <c r="K613" s="243"/>
      <c r="L613" s="248"/>
      <c r="M613" s="249"/>
      <c r="N613" s="250"/>
      <c r="O613" s="250"/>
      <c r="P613" s="250"/>
      <c r="Q613" s="250"/>
      <c r="R613" s="250"/>
      <c r="S613" s="250"/>
      <c r="T613" s="25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2" t="s">
        <v>165</v>
      </c>
      <c r="AU613" s="252" t="s">
        <v>88</v>
      </c>
      <c r="AV613" s="13" t="s">
        <v>86</v>
      </c>
      <c r="AW613" s="13" t="s">
        <v>34</v>
      </c>
      <c r="AX613" s="13" t="s">
        <v>79</v>
      </c>
      <c r="AY613" s="252" t="s">
        <v>157</v>
      </c>
    </row>
    <row r="614" s="15" customFormat="1">
      <c r="A614" s="15"/>
      <c r="B614" s="264"/>
      <c r="C614" s="265"/>
      <c r="D614" s="244" t="s">
        <v>165</v>
      </c>
      <c r="E614" s="266" t="s">
        <v>1</v>
      </c>
      <c r="F614" s="267" t="s">
        <v>980</v>
      </c>
      <c r="G614" s="265"/>
      <c r="H614" s="268">
        <v>1.2549999999999999</v>
      </c>
      <c r="I614" s="269"/>
      <c r="J614" s="265"/>
      <c r="K614" s="265"/>
      <c r="L614" s="270"/>
      <c r="M614" s="271"/>
      <c r="N614" s="272"/>
      <c r="O614" s="272"/>
      <c r="P614" s="272"/>
      <c r="Q614" s="272"/>
      <c r="R614" s="272"/>
      <c r="S614" s="272"/>
      <c r="T614" s="27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4" t="s">
        <v>165</v>
      </c>
      <c r="AU614" s="274" t="s">
        <v>88</v>
      </c>
      <c r="AV614" s="15" t="s">
        <v>88</v>
      </c>
      <c r="AW614" s="15" t="s">
        <v>34</v>
      </c>
      <c r="AX614" s="15" t="s">
        <v>79</v>
      </c>
      <c r="AY614" s="274" t="s">
        <v>157</v>
      </c>
    </row>
    <row r="615" s="16" customFormat="1">
      <c r="A615" s="16"/>
      <c r="B615" s="275"/>
      <c r="C615" s="276"/>
      <c r="D615" s="244" t="s">
        <v>165</v>
      </c>
      <c r="E615" s="277" t="s">
        <v>1</v>
      </c>
      <c r="F615" s="278" t="s">
        <v>181</v>
      </c>
      <c r="G615" s="276"/>
      <c r="H615" s="279">
        <v>55.579999999999998</v>
      </c>
      <c r="I615" s="280"/>
      <c r="J615" s="276"/>
      <c r="K615" s="276"/>
      <c r="L615" s="281"/>
      <c r="M615" s="282"/>
      <c r="N615" s="283"/>
      <c r="O615" s="283"/>
      <c r="P615" s="283"/>
      <c r="Q615" s="283"/>
      <c r="R615" s="283"/>
      <c r="S615" s="283"/>
      <c r="T615" s="284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T615" s="285" t="s">
        <v>165</v>
      </c>
      <c r="AU615" s="285" t="s">
        <v>88</v>
      </c>
      <c r="AV615" s="16" t="s">
        <v>163</v>
      </c>
      <c r="AW615" s="16" t="s">
        <v>34</v>
      </c>
      <c r="AX615" s="16" t="s">
        <v>86</v>
      </c>
      <c r="AY615" s="285" t="s">
        <v>157</v>
      </c>
    </row>
    <row r="616" s="2" customFormat="1" ht="37.8" customHeight="1">
      <c r="A616" s="39"/>
      <c r="B616" s="40"/>
      <c r="C616" s="228" t="s">
        <v>981</v>
      </c>
      <c r="D616" s="228" t="s">
        <v>159</v>
      </c>
      <c r="E616" s="229" t="s">
        <v>982</v>
      </c>
      <c r="F616" s="230" t="s">
        <v>983</v>
      </c>
      <c r="G616" s="231" t="s">
        <v>325</v>
      </c>
      <c r="H616" s="232">
        <v>81.599000000000004</v>
      </c>
      <c r="I616" s="233"/>
      <c r="J616" s="234">
        <f>ROUND(I616*H616,2)</f>
        <v>0</v>
      </c>
      <c r="K616" s="235"/>
      <c r="L616" s="45"/>
      <c r="M616" s="236" t="s">
        <v>1</v>
      </c>
      <c r="N616" s="237" t="s">
        <v>44</v>
      </c>
      <c r="O616" s="92"/>
      <c r="P616" s="238">
        <f>O616*H616</f>
        <v>0</v>
      </c>
      <c r="Q616" s="238">
        <v>0</v>
      </c>
      <c r="R616" s="238">
        <f>Q616*H616</f>
        <v>0</v>
      </c>
      <c r="S616" s="238">
        <v>0</v>
      </c>
      <c r="T616" s="23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0" t="s">
        <v>163</v>
      </c>
      <c r="AT616" s="240" t="s">
        <v>159</v>
      </c>
      <c r="AU616" s="240" t="s">
        <v>88</v>
      </c>
      <c r="AY616" s="18" t="s">
        <v>157</v>
      </c>
      <c r="BE616" s="241">
        <f>IF(N616="základní",J616,0)</f>
        <v>0</v>
      </c>
      <c r="BF616" s="241">
        <f>IF(N616="snížená",J616,0)</f>
        <v>0</v>
      </c>
      <c r="BG616" s="241">
        <f>IF(N616="zákl. přenesená",J616,0)</f>
        <v>0</v>
      </c>
      <c r="BH616" s="241">
        <f>IF(N616="sníž. přenesená",J616,0)</f>
        <v>0</v>
      </c>
      <c r="BI616" s="241">
        <f>IF(N616="nulová",J616,0)</f>
        <v>0</v>
      </c>
      <c r="BJ616" s="18" t="s">
        <v>86</v>
      </c>
      <c r="BK616" s="241">
        <f>ROUND(I616*H616,2)</f>
        <v>0</v>
      </c>
      <c r="BL616" s="18" t="s">
        <v>163</v>
      </c>
      <c r="BM616" s="240" t="s">
        <v>984</v>
      </c>
    </row>
    <row r="617" s="13" customFormat="1">
      <c r="A617" s="13"/>
      <c r="B617" s="242"/>
      <c r="C617" s="243"/>
      <c r="D617" s="244" t="s">
        <v>165</v>
      </c>
      <c r="E617" s="245" t="s">
        <v>1</v>
      </c>
      <c r="F617" s="246" t="s">
        <v>977</v>
      </c>
      <c r="G617" s="243"/>
      <c r="H617" s="245" t="s">
        <v>1</v>
      </c>
      <c r="I617" s="247"/>
      <c r="J617" s="243"/>
      <c r="K617" s="243"/>
      <c r="L617" s="248"/>
      <c r="M617" s="249"/>
      <c r="N617" s="250"/>
      <c r="O617" s="250"/>
      <c r="P617" s="250"/>
      <c r="Q617" s="250"/>
      <c r="R617" s="250"/>
      <c r="S617" s="250"/>
      <c r="T617" s="25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2" t="s">
        <v>165</v>
      </c>
      <c r="AU617" s="252" t="s">
        <v>88</v>
      </c>
      <c r="AV617" s="13" t="s">
        <v>86</v>
      </c>
      <c r="AW617" s="13" t="s">
        <v>34</v>
      </c>
      <c r="AX617" s="13" t="s">
        <v>79</v>
      </c>
      <c r="AY617" s="252" t="s">
        <v>157</v>
      </c>
    </row>
    <row r="618" s="15" customFormat="1">
      <c r="A618" s="15"/>
      <c r="B618" s="264"/>
      <c r="C618" s="265"/>
      <c r="D618" s="244" t="s">
        <v>165</v>
      </c>
      <c r="E618" s="266" t="s">
        <v>1</v>
      </c>
      <c r="F618" s="267" t="s">
        <v>985</v>
      </c>
      <c r="G618" s="265"/>
      <c r="H618" s="268">
        <v>54.325000000000003</v>
      </c>
      <c r="I618" s="269"/>
      <c r="J618" s="265"/>
      <c r="K618" s="265"/>
      <c r="L618" s="270"/>
      <c r="M618" s="271"/>
      <c r="N618" s="272"/>
      <c r="O618" s="272"/>
      <c r="P618" s="272"/>
      <c r="Q618" s="272"/>
      <c r="R618" s="272"/>
      <c r="S618" s="272"/>
      <c r="T618" s="273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4" t="s">
        <v>165</v>
      </c>
      <c r="AU618" s="274" t="s">
        <v>88</v>
      </c>
      <c r="AV618" s="15" t="s">
        <v>88</v>
      </c>
      <c r="AW618" s="15" t="s">
        <v>34</v>
      </c>
      <c r="AX618" s="15" t="s">
        <v>79</v>
      </c>
      <c r="AY618" s="274" t="s">
        <v>157</v>
      </c>
    </row>
    <row r="619" s="13" customFormat="1">
      <c r="A619" s="13"/>
      <c r="B619" s="242"/>
      <c r="C619" s="243"/>
      <c r="D619" s="244" t="s">
        <v>165</v>
      </c>
      <c r="E619" s="245" t="s">
        <v>1</v>
      </c>
      <c r="F619" s="246" t="s">
        <v>979</v>
      </c>
      <c r="G619" s="243"/>
      <c r="H619" s="245" t="s">
        <v>1</v>
      </c>
      <c r="I619" s="247"/>
      <c r="J619" s="243"/>
      <c r="K619" s="243"/>
      <c r="L619" s="248"/>
      <c r="M619" s="249"/>
      <c r="N619" s="250"/>
      <c r="O619" s="250"/>
      <c r="P619" s="250"/>
      <c r="Q619" s="250"/>
      <c r="R619" s="250"/>
      <c r="S619" s="250"/>
      <c r="T619" s="25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2" t="s">
        <v>165</v>
      </c>
      <c r="AU619" s="252" t="s">
        <v>88</v>
      </c>
      <c r="AV619" s="13" t="s">
        <v>86</v>
      </c>
      <c r="AW619" s="13" t="s">
        <v>34</v>
      </c>
      <c r="AX619" s="13" t="s">
        <v>79</v>
      </c>
      <c r="AY619" s="252" t="s">
        <v>157</v>
      </c>
    </row>
    <row r="620" s="15" customFormat="1">
      <c r="A620" s="15"/>
      <c r="B620" s="264"/>
      <c r="C620" s="265"/>
      <c r="D620" s="244" t="s">
        <v>165</v>
      </c>
      <c r="E620" s="266" t="s">
        <v>1</v>
      </c>
      <c r="F620" s="267" t="s">
        <v>980</v>
      </c>
      <c r="G620" s="265"/>
      <c r="H620" s="268">
        <v>1.2549999999999999</v>
      </c>
      <c r="I620" s="269"/>
      <c r="J620" s="265"/>
      <c r="K620" s="265"/>
      <c r="L620" s="270"/>
      <c r="M620" s="271"/>
      <c r="N620" s="272"/>
      <c r="O620" s="272"/>
      <c r="P620" s="272"/>
      <c r="Q620" s="272"/>
      <c r="R620" s="272"/>
      <c r="S620" s="272"/>
      <c r="T620" s="273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4" t="s">
        <v>165</v>
      </c>
      <c r="AU620" s="274" t="s">
        <v>88</v>
      </c>
      <c r="AV620" s="15" t="s">
        <v>88</v>
      </c>
      <c r="AW620" s="15" t="s">
        <v>34</v>
      </c>
      <c r="AX620" s="15" t="s">
        <v>79</v>
      </c>
      <c r="AY620" s="274" t="s">
        <v>157</v>
      </c>
    </row>
    <row r="621" s="15" customFormat="1">
      <c r="A621" s="15"/>
      <c r="B621" s="264"/>
      <c r="C621" s="265"/>
      <c r="D621" s="244" t="s">
        <v>165</v>
      </c>
      <c r="E621" s="266" t="s">
        <v>1</v>
      </c>
      <c r="F621" s="267" t="s">
        <v>986</v>
      </c>
      <c r="G621" s="265"/>
      <c r="H621" s="268">
        <v>13.167</v>
      </c>
      <c r="I621" s="269"/>
      <c r="J621" s="265"/>
      <c r="K621" s="265"/>
      <c r="L621" s="270"/>
      <c r="M621" s="271"/>
      <c r="N621" s="272"/>
      <c r="O621" s="272"/>
      <c r="P621" s="272"/>
      <c r="Q621" s="272"/>
      <c r="R621" s="272"/>
      <c r="S621" s="272"/>
      <c r="T621" s="27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74" t="s">
        <v>165</v>
      </c>
      <c r="AU621" s="274" t="s">
        <v>88</v>
      </c>
      <c r="AV621" s="15" t="s">
        <v>88</v>
      </c>
      <c r="AW621" s="15" t="s">
        <v>34</v>
      </c>
      <c r="AX621" s="15" t="s">
        <v>79</v>
      </c>
      <c r="AY621" s="274" t="s">
        <v>157</v>
      </c>
    </row>
    <row r="622" s="15" customFormat="1">
      <c r="A622" s="15"/>
      <c r="B622" s="264"/>
      <c r="C622" s="265"/>
      <c r="D622" s="244" t="s">
        <v>165</v>
      </c>
      <c r="E622" s="266" t="s">
        <v>1</v>
      </c>
      <c r="F622" s="267" t="s">
        <v>987</v>
      </c>
      <c r="G622" s="265"/>
      <c r="H622" s="268">
        <v>12.474</v>
      </c>
      <c r="I622" s="269"/>
      <c r="J622" s="265"/>
      <c r="K622" s="265"/>
      <c r="L622" s="270"/>
      <c r="M622" s="271"/>
      <c r="N622" s="272"/>
      <c r="O622" s="272"/>
      <c r="P622" s="272"/>
      <c r="Q622" s="272"/>
      <c r="R622" s="272"/>
      <c r="S622" s="272"/>
      <c r="T622" s="273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4" t="s">
        <v>165</v>
      </c>
      <c r="AU622" s="274" t="s">
        <v>88</v>
      </c>
      <c r="AV622" s="15" t="s">
        <v>88</v>
      </c>
      <c r="AW622" s="15" t="s">
        <v>34</v>
      </c>
      <c r="AX622" s="15" t="s">
        <v>79</v>
      </c>
      <c r="AY622" s="274" t="s">
        <v>157</v>
      </c>
    </row>
    <row r="623" s="15" customFormat="1">
      <c r="A623" s="15"/>
      <c r="B623" s="264"/>
      <c r="C623" s="265"/>
      <c r="D623" s="244" t="s">
        <v>165</v>
      </c>
      <c r="E623" s="266" t="s">
        <v>1</v>
      </c>
      <c r="F623" s="267" t="s">
        <v>988</v>
      </c>
      <c r="G623" s="265"/>
      <c r="H623" s="268">
        <v>0.067000000000000004</v>
      </c>
      <c r="I623" s="269"/>
      <c r="J623" s="265"/>
      <c r="K623" s="265"/>
      <c r="L623" s="270"/>
      <c r="M623" s="271"/>
      <c r="N623" s="272"/>
      <c r="O623" s="272"/>
      <c r="P623" s="272"/>
      <c r="Q623" s="272"/>
      <c r="R623" s="272"/>
      <c r="S623" s="272"/>
      <c r="T623" s="273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4" t="s">
        <v>165</v>
      </c>
      <c r="AU623" s="274" t="s">
        <v>88</v>
      </c>
      <c r="AV623" s="15" t="s">
        <v>88</v>
      </c>
      <c r="AW623" s="15" t="s">
        <v>34</v>
      </c>
      <c r="AX623" s="15" t="s">
        <v>79</v>
      </c>
      <c r="AY623" s="274" t="s">
        <v>157</v>
      </c>
    </row>
    <row r="624" s="14" customFormat="1">
      <c r="A624" s="14"/>
      <c r="B624" s="253"/>
      <c r="C624" s="254"/>
      <c r="D624" s="244" t="s">
        <v>165</v>
      </c>
      <c r="E624" s="255" t="s">
        <v>1</v>
      </c>
      <c r="F624" s="256" t="s">
        <v>180</v>
      </c>
      <c r="G624" s="254"/>
      <c r="H624" s="257">
        <v>81.287999999999997</v>
      </c>
      <c r="I624" s="258"/>
      <c r="J624" s="254"/>
      <c r="K624" s="254"/>
      <c r="L624" s="259"/>
      <c r="M624" s="260"/>
      <c r="N624" s="261"/>
      <c r="O624" s="261"/>
      <c r="P624" s="261"/>
      <c r="Q624" s="261"/>
      <c r="R624" s="261"/>
      <c r="S624" s="261"/>
      <c r="T624" s="26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3" t="s">
        <v>165</v>
      </c>
      <c r="AU624" s="263" t="s">
        <v>88</v>
      </c>
      <c r="AV624" s="14" t="s">
        <v>176</v>
      </c>
      <c r="AW624" s="14" t="s">
        <v>34</v>
      </c>
      <c r="AX624" s="14" t="s">
        <v>79</v>
      </c>
      <c r="AY624" s="263" t="s">
        <v>157</v>
      </c>
    </row>
    <row r="625" s="13" customFormat="1">
      <c r="A625" s="13"/>
      <c r="B625" s="242"/>
      <c r="C625" s="243"/>
      <c r="D625" s="244" t="s">
        <v>165</v>
      </c>
      <c r="E625" s="245" t="s">
        <v>1</v>
      </c>
      <c r="F625" s="246" t="s">
        <v>989</v>
      </c>
      <c r="G625" s="243"/>
      <c r="H625" s="245" t="s">
        <v>1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2" t="s">
        <v>165</v>
      </c>
      <c r="AU625" s="252" t="s">
        <v>88</v>
      </c>
      <c r="AV625" s="13" t="s">
        <v>86</v>
      </c>
      <c r="AW625" s="13" t="s">
        <v>34</v>
      </c>
      <c r="AX625" s="13" t="s">
        <v>79</v>
      </c>
      <c r="AY625" s="252" t="s">
        <v>157</v>
      </c>
    </row>
    <row r="626" s="15" customFormat="1">
      <c r="A626" s="15"/>
      <c r="B626" s="264"/>
      <c r="C626" s="265"/>
      <c r="D626" s="244" t="s">
        <v>165</v>
      </c>
      <c r="E626" s="266" t="s">
        <v>1</v>
      </c>
      <c r="F626" s="267" t="s">
        <v>990</v>
      </c>
      <c r="G626" s="265"/>
      <c r="H626" s="268">
        <v>0.22700000000000001</v>
      </c>
      <c r="I626" s="269"/>
      <c r="J626" s="265"/>
      <c r="K626" s="265"/>
      <c r="L626" s="270"/>
      <c r="M626" s="271"/>
      <c r="N626" s="272"/>
      <c r="O626" s="272"/>
      <c r="P626" s="272"/>
      <c r="Q626" s="272"/>
      <c r="R626" s="272"/>
      <c r="S626" s="272"/>
      <c r="T626" s="273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4" t="s">
        <v>165</v>
      </c>
      <c r="AU626" s="274" t="s">
        <v>88</v>
      </c>
      <c r="AV626" s="15" t="s">
        <v>88</v>
      </c>
      <c r="AW626" s="15" t="s">
        <v>34</v>
      </c>
      <c r="AX626" s="15" t="s">
        <v>79</v>
      </c>
      <c r="AY626" s="274" t="s">
        <v>157</v>
      </c>
    </row>
    <row r="627" s="13" customFormat="1">
      <c r="A627" s="13"/>
      <c r="B627" s="242"/>
      <c r="C627" s="243"/>
      <c r="D627" s="244" t="s">
        <v>165</v>
      </c>
      <c r="E627" s="245" t="s">
        <v>1</v>
      </c>
      <c r="F627" s="246" t="s">
        <v>991</v>
      </c>
      <c r="G627" s="243"/>
      <c r="H627" s="245" t="s">
        <v>1</v>
      </c>
      <c r="I627" s="247"/>
      <c r="J627" s="243"/>
      <c r="K627" s="243"/>
      <c r="L627" s="248"/>
      <c r="M627" s="249"/>
      <c r="N627" s="250"/>
      <c r="O627" s="250"/>
      <c r="P627" s="250"/>
      <c r="Q627" s="250"/>
      <c r="R627" s="250"/>
      <c r="S627" s="250"/>
      <c r="T627" s="25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2" t="s">
        <v>165</v>
      </c>
      <c r="AU627" s="252" t="s">
        <v>88</v>
      </c>
      <c r="AV627" s="13" t="s">
        <v>86</v>
      </c>
      <c r="AW627" s="13" t="s">
        <v>34</v>
      </c>
      <c r="AX627" s="13" t="s">
        <v>79</v>
      </c>
      <c r="AY627" s="252" t="s">
        <v>157</v>
      </c>
    </row>
    <row r="628" s="15" customFormat="1">
      <c r="A628" s="15"/>
      <c r="B628" s="264"/>
      <c r="C628" s="265"/>
      <c r="D628" s="244" t="s">
        <v>165</v>
      </c>
      <c r="E628" s="266" t="s">
        <v>1</v>
      </c>
      <c r="F628" s="267" t="s">
        <v>992</v>
      </c>
      <c r="G628" s="265"/>
      <c r="H628" s="268">
        <v>0.084000000000000005</v>
      </c>
      <c r="I628" s="269"/>
      <c r="J628" s="265"/>
      <c r="K628" s="265"/>
      <c r="L628" s="270"/>
      <c r="M628" s="271"/>
      <c r="N628" s="272"/>
      <c r="O628" s="272"/>
      <c r="P628" s="272"/>
      <c r="Q628" s="272"/>
      <c r="R628" s="272"/>
      <c r="S628" s="272"/>
      <c r="T628" s="273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4" t="s">
        <v>165</v>
      </c>
      <c r="AU628" s="274" t="s">
        <v>88</v>
      </c>
      <c r="AV628" s="15" t="s">
        <v>88</v>
      </c>
      <c r="AW628" s="15" t="s">
        <v>34</v>
      </c>
      <c r="AX628" s="15" t="s">
        <v>79</v>
      </c>
      <c r="AY628" s="274" t="s">
        <v>157</v>
      </c>
    </row>
    <row r="629" s="14" customFormat="1">
      <c r="A629" s="14"/>
      <c r="B629" s="253"/>
      <c r="C629" s="254"/>
      <c r="D629" s="244" t="s">
        <v>165</v>
      </c>
      <c r="E629" s="255" t="s">
        <v>1</v>
      </c>
      <c r="F629" s="256" t="s">
        <v>180</v>
      </c>
      <c r="G629" s="254"/>
      <c r="H629" s="257">
        <v>0.311</v>
      </c>
      <c r="I629" s="258"/>
      <c r="J629" s="254"/>
      <c r="K629" s="254"/>
      <c r="L629" s="259"/>
      <c r="M629" s="260"/>
      <c r="N629" s="261"/>
      <c r="O629" s="261"/>
      <c r="P629" s="261"/>
      <c r="Q629" s="261"/>
      <c r="R629" s="261"/>
      <c r="S629" s="261"/>
      <c r="T629" s="26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3" t="s">
        <v>165</v>
      </c>
      <c r="AU629" s="263" t="s">
        <v>88</v>
      </c>
      <c r="AV629" s="14" t="s">
        <v>176</v>
      </c>
      <c r="AW629" s="14" t="s">
        <v>34</v>
      </c>
      <c r="AX629" s="14" t="s">
        <v>79</v>
      </c>
      <c r="AY629" s="263" t="s">
        <v>157</v>
      </c>
    </row>
    <row r="630" s="16" customFormat="1">
      <c r="A630" s="16"/>
      <c r="B630" s="275"/>
      <c r="C630" s="276"/>
      <c r="D630" s="244" t="s">
        <v>165</v>
      </c>
      <c r="E630" s="277" t="s">
        <v>1</v>
      </c>
      <c r="F630" s="278" t="s">
        <v>181</v>
      </c>
      <c r="G630" s="276"/>
      <c r="H630" s="279">
        <v>81.599000000000004</v>
      </c>
      <c r="I630" s="280"/>
      <c r="J630" s="276"/>
      <c r="K630" s="276"/>
      <c r="L630" s="281"/>
      <c r="M630" s="282"/>
      <c r="N630" s="283"/>
      <c r="O630" s="283"/>
      <c r="P630" s="283"/>
      <c r="Q630" s="283"/>
      <c r="R630" s="283"/>
      <c r="S630" s="283"/>
      <c r="T630" s="284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T630" s="285" t="s">
        <v>165</v>
      </c>
      <c r="AU630" s="285" t="s">
        <v>88</v>
      </c>
      <c r="AV630" s="16" t="s">
        <v>163</v>
      </c>
      <c r="AW630" s="16" t="s">
        <v>34</v>
      </c>
      <c r="AX630" s="16" t="s">
        <v>86</v>
      </c>
      <c r="AY630" s="285" t="s">
        <v>157</v>
      </c>
    </row>
    <row r="631" s="2" customFormat="1" ht="37.8" customHeight="1">
      <c r="A631" s="39"/>
      <c r="B631" s="40"/>
      <c r="C631" s="228" t="s">
        <v>993</v>
      </c>
      <c r="D631" s="228" t="s">
        <v>159</v>
      </c>
      <c r="E631" s="229" t="s">
        <v>994</v>
      </c>
      <c r="F631" s="230" t="s">
        <v>995</v>
      </c>
      <c r="G631" s="231" t="s">
        <v>325</v>
      </c>
      <c r="H631" s="232">
        <v>0.11600000000000001</v>
      </c>
      <c r="I631" s="233"/>
      <c r="J631" s="234">
        <f>ROUND(I631*H631,2)</f>
        <v>0</v>
      </c>
      <c r="K631" s="235"/>
      <c r="L631" s="45"/>
      <c r="M631" s="236" t="s">
        <v>1</v>
      </c>
      <c r="N631" s="237" t="s">
        <v>44</v>
      </c>
      <c r="O631" s="92"/>
      <c r="P631" s="238">
        <f>O631*H631</f>
        <v>0</v>
      </c>
      <c r="Q631" s="238">
        <v>0</v>
      </c>
      <c r="R631" s="238">
        <f>Q631*H631</f>
        <v>0</v>
      </c>
      <c r="S631" s="238">
        <v>0</v>
      </c>
      <c r="T631" s="23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0" t="s">
        <v>163</v>
      </c>
      <c r="AT631" s="240" t="s">
        <v>159</v>
      </c>
      <c r="AU631" s="240" t="s">
        <v>88</v>
      </c>
      <c r="AY631" s="18" t="s">
        <v>157</v>
      </c>
      <c r="BE631" s="241">
        <f>IF(N631="základní",J631,0)</f>
        <v>0</v>
      </c>
      <c r="BF631" s="241">
        <f>IF(N631="snížená",J631,0)</f>
        <v>0</v>
      </c>
      <c r="BG631" s="241">
        <f>IF(N631="zákl. přenesená",J631,0)</f>
        <v>0</v>
      </c>
      <c r="BH631" s="241">
        <f>IF(N631="sníž. přenesená",J631,0)</f>
        <v>0</v>
      </c>
      <c r="BI631" s="241">
        <f>IF(N631="nulová",J631,0)</f>
        <v>0</v>
      </c>
      <c r="BJ631" s="18" t="s">
        <v>86</v>
      </c>
      <c r="BK631" s="241">
        <f>ROUND(I631*H631,2)</f>
        <v>0</v>
      </c>
      <c r="BL631" s="18" t="s">
        <v>163</v>
      </c>
      <c r="BM631" s="240" t="s">
        <v>996</v>
      </c>
    </row>
    <row r="632" s="13" customFormat="1">
      <c r="A632" s="13"/>
      <c r="B632" s="242"/>
      <c r="C632" s="243"/>
      <c r="D632" s="244" t="s">
        <v>165</v>
      </c>
      <c r="E632" s="245" t="s">
        <v>1</v>
      </c>
      <c r="F632" s="246" t="s">
        <v>997</v>
      </c>
      <c r="G632" s="243"/>
      <c r="H632" s="245" t="s">
        <v>1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2" t="s">
        <v>165</v>
      </c>
      <c r="AU632" s="252" t="s">
        <v>88</v>
      </c>
      <c r="AV632" s="13" t="s">
        <v>86</v>
      </c>
      <c r="AW632" s="13" t="s">
        <v>34</v>
      </c>
      <c r="AX632" s="13" t="s">
        <v>79</v>
      </c>
      <c r="AY632" s="252" t="s">
        <v>157</v>
      </c>
    </row>
    <row r="633" s="13" customFormat="1">
      <c r="A633" s="13"/>
      <c r="B633" s="242"/>
      <c r="C633" s="243"/>
      <c r="D633" s="244" t="s">
        <v>165</v>
      </c>
      <c r="E633" s="245" t="s">
        <v>1</v>
      </c>
      <c r="F633" s="246" t="s">
        <v>998</v>
      </c>
      <c r="G633" s="243"/>
      <c r="H633" s="245" t="s">
        <v>1</v>
      </c>
      <c r="I633" s="247"/>
      <c r="J633" s="243"/>
      <c r="K633" s="243"/>
      <c r="L633" s="248"/>
      <c r="M633" s="249"/>
      <c r="N633" s="250"/>
      <c r="O633" s="250"/>
      <c r="P633" s="250"/>
      <c r="Q633" s="250"/>
      <c r="R633" s="250"/>
      <c r="S633" s="250"/>
      <c r="T633" s="25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2" t="s">
        <v>165</v>
      </c>
      <c r="AU633" s="252" t="s">
        <v>88</v>
      </c>
      <c r="AV633" s="13" t="s">
        <v>86</v>
      </c>
      <c r="AW633" s="13" t="s">
        <v>34</v>
      </c>
      <c r="AX633" s="13" t="s">
        <v>79</v>
      </c>
      <c r="AY633" s="252" t="s">
        <v>157</v>
      </c>
    </row>
    <row r="634" s="13" customFormat="1">
      <c r="A634" s="13"/>
      <c r="B634" s="242"/>
      <c r="C634" s="243"/>
      <c r="D634" s="244" t="s">
        <v>165</v>
      </c>
      <c r="E634" s="245" t="s">
        <v>1</v>
      </c>
      <c r="F634" s="246" t="s">
        <v>999</v>
      </c>
      <c r="G634" s="243"/>
      <c r="H634" s="245" t="s">
        <v>1</v>
      </c>
      <c r="I634" s="247"/>
      <c r="J634" s="243"/>
      <c r="K634" s="243"/>
      <c r="L634" s="248"/>
      <c r="M634" s="249"/>
      <c r="N634" s="250"/>
      <c r="O634" s="250"/>
      <c r="P634" s="250"/>
      <c r="Q634" s="250"/>
      <c r="R634" s="250"/>
      <c r="S634" s="250"/>
      <c r="T634" s="25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2" t="s">
        <v>165</v>
      </c>
      <c r="AU634" s="252" t="s">
        <v>88</v>
      </c>
      <c r="AV634" s="13" t="s">
        <v>86</v>
      </c>
      <c r="AW634" s="13" t="s">
        <v>34</v>
      </c>
      <c r="AX634" s="13" t="s">
        <v>79</v>
      </c>
      <c r="AY634" s="252" t="s">
        <v>157</v>
      </c>
    </row>
    <row r="635" s="13" customFormat="1">
      <c r="A635" s="13"/>
      <c r="B635" s="242"/>
      <c r="C635" s="243"/>
      <c r="D635" s="244" t="s">
        <v>165</v>
      </c>
      <c r="E635" s="245" t="s">
        <v>1</v>
      </c>
      <c r="F635" s="246" t="s">
        <v>1000</v>
      </c>
      <c r="G635" s="243"/>
      <c r="H635" s="245" t="s">
        <v>1</v>
      </c>
      <c r="I635" s="247"/>
      <c r="J635" s="243"/>
      <c r="K635" s="243"/>
      <c r="L635" s="248"/>
      <c r="M635" s="249"/>
      <c r="N635" s="250"/>
      <c r="O635" s="250"/>
      <c r="P635" s="250"/>
      <c r="Q635" s="250"/>
      <c r="R635" s="250"/>
      <c r="S635" s="250"/>
      <c r="T635" s="25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2" t="s">
        <v>165</v>
      </c>
      <c r="AU635" s="252" t="s">
        <v>88</v>
      </c>
      <c r="AV635" s="13" t="s">
        <v>86</v>
      </c>
      <c r="AW635" s="13" t="s">
        <v>34</v>
      </c>
      <c r="AX635" s="13" t="s">
        <v>79</v>
      </c>
      <c r="AY635" s="252" t="s">
        <v>157</v>
      </c>
    </row>
    <row r="636" s="13" customFormat="1">
      <c r="A636" s="13"/>
      <c r="B636" s="242"/>
      <c r="C636" s="243"/>
      <c r="D636" s="244" t="s">
        <v>165</v>
      </c>
      <c r="E636" s="245" t="s">
        <v>1</v>
      </c>
      <c r="F636" s="246" t="s">
        <v>1001</v>
      </c>
      <c r="G636" s="243"/>
      <c r="H636" s="245" t="s">
        <v>1</v>
      </c>
      <c r="I636" s="247"/>
      <c r="J636" s="243"/>
      <c r="K636" s="243"/>
      <c r="L636" s="248"/>
      <c r="M636" s="249"/>
      <c r="N636" s="250"/>
      <c r="O636" s="250"/>
      <c r="P636" s="250"/>
      <c r="Q636" s="250"/>
      <c r="R636" s="250"/>
      <c r="S636" s="250"/>
      <c r="T636" s="25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2" t="s">
        <v>165</v>
      </c>
      <c r="AU636" s="252" t="s">
        <v>88</v>
      </c>
      <c r="AV636" s="13" t="s">
        <v>86</v>
      </c>
      <c r="AW636" s="13" t="s">
        <v>34</v>
      </c>
      <c r="AX636" s="13" t="s">
        <v>79</v>
      </c>
      <c r="AY636" s="252" t="s">
        <v>157</v>
      </c>
    </row>
    <row r="637" s="14" customFormat="1">
      <c r="A637" s="14"/>
      <c r="B637" s="253"/>
      <c r="C637" s="254"/>
      <c r="D637" s="244" t="s">
        <v>165</v>
      </c>
      <c r="E637" s="255" t="s">
        <v>1</v>
      </c>
      <c r="F637" s="256" t="s">
        <v>180</v>
      </c>
      <c r="G637" s="254"/>
      <c r="H637" s="257">
        <v>0</v>
      </c>
      <c r="I637" s="258"/>
      <c r="J637" s="254"/>
      <c r="K637" s="254"/>
      <c r="L637" s="259"/>
      <c r="M637" s="260"/>
      <c r="N637" s="261"/>
      <c r="O637" s="261"/>
      <c r="P637" s="261"/>
      <c r="Q637" s="261"/>
      <c r="R637" s="261"/>
      <c r="S637" s="261"/>
      <c r="T637" s="26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3" t="s">
        <v>165</v>
      </c>
      <c r="AU637" s="263" t="s">
        <v>88</v>
      </c>
      <c r="AV637" s="14" t="s">
        <v>176</v>
      </c>
      <c r="AW637" s="14" t="s">
        <v>34</v>
      </c>
      <c r="AX637" s="14" t="s">
        <v>79</v>
      </c>
      <c r="AY637" s="263" t="s">
        <v>157</v>
      </c>
    </row>
    <row r="638" s="13" customFormat="1">
      <c r="A638" s="13"/>
      <c r="B638" s="242"/>
      <c r="C638" s="243"/>
      <c r="D638" s="244" t="s">
        <v>165</v>
      </c>
      <c r="E638" s="245" t="s">
        <v>1</v>
      </c>
      <c r="F638" s="246" t="s">
        <v>1002</v>
      </c>
      <c r="G638" s="243"/>
      <c r="H638" s="245" t="s">
        <v>1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2" t="s">
        <v>165</v>
      </c>
      <c r="AU638" s="252" t="s">
        <v>88</v>
      </c>
      <c r="AV638" s="13" t="s">
        <v>86</v>
      </c>
      <c r="AW638" s="13" t="s">
        <v>34</v>
      </c>
      <c r="AX638" s="13" t="s">
        <v>79</v>
      </c>
      <c r="AY638" s="252" t="s">
        <v>157</v>
      </c>
    </row>
    <row r="639" s="15" customFormat="1">
      <c r="A639" s="15"/>
      <c r="B639" s="264"/>
      <c r="C639" s="265"/>
      <c r="D639" s="244" t="s">
        <v>165</v>
      </c>
      <c r="E639" s="266" t="s">
        <v>1</v>
      </c>
      <c r="F639" s="267" t="s">
        <v>1003</v>
      </c>
      <c r="G639" s="265"/>
      <c r="H639" s="268">
        <v>0.11600000000000001</v>
      </c>
      <c r="I639" s="269"/>
      <c r="J639" s="265"/>
      <c r="K639" s="265"/>
      <c r="L639" s="270"/>
      <c r="M639" s="271"/>
      <c r="N639" s="272"/>
      <c r="O639" s="272"/>
      <c r="P639" s="272"/>
      <c r="Q639" s="272"/>
      <c r="R639" s="272"/>
      <c r="S639" s="272"/>
      <c r="T639" s="273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74" t="s">
        <v>165</v>
      </c>
      <c r="AU639" s="274" t="s">
        <v>88</v>
      </c>
      <c r="AV639" s="15" t="s">
        <v>88</v>
      </c>
      <c r="AW639" s="15" t="s">
        <v>34</v>
      </c>
      <c r="AX639" s="15" t="s">
        <v>79</v>
      </c>
      <c r="AY639" s="274" t="s">
        <v>157</v>
      </c>
    </row>
    <row r="640" s="14" customFormat="1">
      <c r="A640" s="14"/>
      <c r="B640" s="253"/>
      <c r="C640" s="254"/>
      <c r="D640" s="244" t="s">
        <v>165</v>
      </c>
      <c r="E640" s="255" t="s">
        <v>1</v>
      </c>
      <c r="F640" s="256" t="s">
        <v>1004</v>
      </c>
      <c r="G640" s="254"/>
      <c r="H640" s="257">
        <v>0.11600000000000001</v>
      </c>
      <c r="I640" s="258"/>
      <c r="J640" s="254"/>
      <c r="K640" s="254"/>
      <c r="L640" s="259"/>
      <c r="M640" s="260"/>
      <c r="N640" s="261"/>
      <c r="O640" s="261"/>
      <c r="P640" s="261"/>
      <c r="Q640" s="261"/>
      <c r="R640" s="261"/>
      <c r="S640" s="261"/>
      <c r="T640" s="26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3" t="s">
        <v>165</v>
      </c>
      <c r="AU640" s="263" t="s">
        <v>88</v>
      </c>
      <c r="AV640" s="14" t="s">
        <v>176</v>
      </c>
      <c r="AW640" s="14" t="s">
        <v>34</v>
      </c>
      <c r="AX640" s="14" t="s">
        <v>79</v>
      </c>
      <c r="AY640" s="263" t="s">
        <v>157</v>
      </c>
    </row>
    <row r="641" s="16" customFormat="1">
      <c r="A641" s="16"/>
      <c r="B641" s="275"/>
      <c r="C641" s="276"/>
      <c r="D641" s="244" t="s">
        <v>165</v>
      </c>
      <c r="E641" s="277" t="s">
        <v>1</v>
      </c>
      <c r="F641" s="278" t="s">
        <v>181</v>
      </c>
      <c r="G641" s="276"/>
      <c r="H641" s="279">
        <v>0.11600000000000001</v>
      </c>
      <c r="I641" s="280"/>
      <c r="J641" s="276"/>
      <c r="K641" s="276"/>
      <c r="L641" s="281"/>
      <c r="M641" s="282"/>
      <c r="N641" s="283"/>
      <c r="O641" s="283"/>
      <c r="P641" s="283"/>
      <c r="Q641" s="283"/>
      <c r="R641" s="283"/>
      <c r="S641" s="283"/>
      <c r="T641" s="284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285" t="s">
        <v>165</v>
      </c>
      <c r="AU641" s="285" t="s">
        <v>88</v>
      </c>
      <c r="AV641" s="16" t="s">
        <v>163</v>
      </c>
      <c r="AW641" s="16" t="s">
        <v>34</v>
      </c>
      <c r="AX641" s="16" t="s">
        <v>86</v>
      </c>
      <c r="AY641" s="285" t="s">
        <v>157</v>
      </c>
    </row>
    <row r="642" s="2" customFormat="1" ht="44.25" customHeight="1">
      <c r="A642" s="39"/>
      <c r="B642" s="40"/>
      <c r="C642" s="228" t="s">
        <v>1005</v>
      </c>
      <c r="D642" s="228" t="s">
        <v>159</v>
      </c>
      <c r="E642" s="229" t="s">
        <v>1006</v>
      </c>
      <c r="F642" s="230" t="s">
        <v>1007</v>
      </c>
      <c r="G642" s="231" t="s">
        <v>325</v>
      </c>
      <c r="H642" s="232">
        <v>49.908999999999999</v>
      </c>
      <c r="I642" s="233"/>
      <c r="J642" s="234">
        <f>ROUND(I642*H642,2)</f>
        <v>0</v>
      </c>
      <c r="K642" s="235"/>
      <c r="L642" s="45"/>
      <c r="M642" s="236" t="s">
        <v>1</v>
      </c>
      <c r="N642" s="237" t="s">
        <v>44</v>
      </c>
      <c r="O642" s="92"/>
      <c r="P642" s="238">
        <f>O642*H642</f>
        <v>0</v>
      </c>
      <c r="Q642" s="238">
        <v>0</v>
      </c>
      <c r="R642" s="238">
        <f>Q642*H642</f>
        <v>0</v>
      </c>
      <c r="S642" s="238">
        <v>0</v>
      </c>
      <c r="T642" s="23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0" t="s">
        <v>163</v>
      </c>
      <c r="AT642" s="240" t="s">
        <v>159</v>
      </c>
      <c r="AU642" s="240" t="s">
        <v>88</v>
      </c>
      <c r="AY642" s="18" t="s">
        <v>157</v>
      </c>
      <c r="BE642" s="241">
        <f>IF(N642="základní",J642,0)</f>
        <v>0</v>
      </c>
      <c r="BF642" s="241">
        <f>IF(N642="snížená",J642,0)</f>
        <v>0</v>
      </c>
      <c r="BG642" s="241">
        <f>IF(N642="zákl. přenesená",J642,0)</f>
        <v>0</v>
      </c>
      <c r="BH642" s="241">
        <f>IF(N642="sníž. přenesená",J642,0)</f>
        <v>0</v>
      </c>
      <c r="BI642" s="241">
        <f>IF(N642="nulová",J642,0)</f>
        <v>0</v>
      </c>
      <c r="BJ642" s="18" t="s">
        <v>86</v>
      </c>
      <c r="BK642" s="241">
        <f>ROUND(I642*H642,2)</f>
        <v>0</v>
      </c>
      <c r="BL642" s="18" t="s">
        <v>163</v>
      </c>
      <c r="BM642" s="240" t="s">
        <v>1008</v>
      </c>
    </row>
    <row r="643" s="2" customFormat="1" ht="44.25" customHeight="1">
      <c r="A643" s="39"/>
      <c r="B643" s="40"/>
      <c r="C643" s="228" t="s">
        <v>1009</v>
      </c>
      <c r="D643" s="228" t="s">
        <v>159</v>
      </c>
      <c r="E643" s="229" t="s">
        <v>1010</v>
      </c>
      <c r="F643" s="230" t="s">
        <v>1011</v>
      </c>
      <c r="G643" s="231" t="s">
        <v>325</v>
      </c>
      <c r="H643" s="232">
        <v>73.760999999999996</v>
      </c>
      <c r="I643" s="233"/>
      <c r="J643" s="234">
        <f>ROUND(I643*H643,2)</f>
        <v>0</v>
      </c>
      <c r="K643" s="235"/>
      <c r="L643" s="45"/>
      <c r="M643" s="236" t="s">
        <v>1</v>
      </c>
      <c r="N643" s="237" t="s">
        <v>44</v>
      </c>
      <c r="O643" s="92"/>
      <c r="P643" s="238">
        <f>O643*H643</f>
        <v>0</v>
      </c>
      <c r="Q643" s="238">
        <v>0</v>
      </c>
      <c r="R643" s="238">
        <f>Q643*H643</f>
        <v>0</v>
      </c>
      <c r="S643" s="238">
        <v>0</v>
      </c>
      <c r="T643" s="23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0" t="s">
        <v>163</v>
      </c>
      <c r="AT643" s="240" t="s">
        <v>159</v>
      </c>
      <c r="AU643" s="240" t="s">
        <v>88</v>
      </c>
      <c r="AY643" s="18" t="s">
        <v>157</v>
      </c>
      <c r="BE643" s="241">
        <f>IF(N643="základní",J643,0)</f>
        <v>0</v>
      </c>
      <c r="BF643" s="241">
        <f>IF(N643="snížená",J643,0)</f>
        <v>0</v>
      </c>
      <c r="BG643" s="241">
        <f>IF(N643="zákl. přenesená",J643,0)</f>
        <v>0</v>
      </c>
      <c r="BH643" s="241">
        <f>IF(N643="sníž. přenesená",J643,0)</f>
        <v>0</v>
      </c>
      <c r="BI643" s="241">
        <f>IF(N643="nulová",J643,0)</f>
        <v>0</v>
      </c>
      <c r="BJ643" s="18" t="s">
        <v>86</v>
      </c>
      <c r="BK643" s="241">
        <f>ROUND(I643*H643,2)</f>
        <v>0</v>
      </c>
      <c r="BL643" s="18" t="s">
        <v>163</v>
      </c>
      <c r="BM643" s="240" t="s">
        <v>1012</v>
      </c>
    </row>
    <row r="644" s="15" customFormat="1">
      <c r="A644" s="15"/>
      <c r="B644" s="264"/>
      <c r="C644" s="265"/>
      <c r="D644" s="244" t="s">
        <v>165</v>
      </c>
      <c r="E644" s="266" t="s">
        <v>1</v>
      </c>
      <c r="F644" s="267" t="s">
        <v>1013</v>
      </c>
      <c r="G644" s="265"/>
      <c r="H644" s="268">
        <v>6.4859999999999998</v>
      </c>
      <c r="I644" s="269"/>
      <c r="J644" s="265"/>
      <c r="K644" s="265"/>
      <c r="L644" s="270"/>
      <c r="M644" s="271"/>
      <c r="N644" s="272"/>
      <c r="O644" s="272"/>
      <c r="P644" s="272"/>
      <c r="Q644" s="272"/>
      <c r="R644" s="272"/>
      <c r="S644" s="272"/>
      <c r="T644" s="273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4" t="s">
        <v>165</v>
      </c>
      <c r="AU644" s="274" t="s">
        <v>88</v>
      </c>
      <c r="AV644" s="15" t="s">
        <v>88</v>
      </c>
      <c r="AW644" s="15" t="s">
        <v>34</v>
      </c>
      <c r="AX644" s="15" t="s">
        <v>79</v>
      </c>
      <c r="AY644" s="274" t="s">
        <v>157</v>
      </c>
    </row>
    <row r="645" s="15" customFormat="1">
      <c r="A645" s="15"/>
      <c r="B645" s="264"/>
      <c r="C645" s="265"/>
      <c r="D645" s="244" t="s">
        <v>165</v>
      </c>
      <c r="E645" s="266" t="s">
        <v>1</v>
      </c>
      <c r="F645" s="267" t="s">
        <v>1014</v>
      </c>
      <c r="G645" s="265"/>
      <c r="H645" s="268">
        <v>51.174999999999997</v>
      </c>
      <c r="I645" s="269"/>
      <c r="J645" s="265"/>
      <c r="K645" s="265"/>
      <c r="L645" s="270"/>
      <c r="M645" s="271"/>
      <c r="N645" s="272"/>
      <c r="O645" s="272"/>
      <c r="P645" s="272"/>
      <c r="Q645" s="272"/>
      <c r="R645" s="272"/>
      <c r="S645" s="272"/>
      <c r="T645" s="273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4" t="s">
        <v>165</v>
      </c>
      <c r="AU645" s="274" t="s">
        <v>88</v>
      </c>
      <c r="AV645" s="15" t="s">
        <v>88</v>
      </c>
      <c r="AW645" s="15" t="s">
        <v>34</v>
      </c>
      <c r="AX645" s="15" t="s">
        <v>79</v>
      </c>
      <c r="AY645" s="274" t="s">
        <v>157</v>
      </c>
    </row>
    <row r="646" s="15" customFormat="1">
      <c r="A646" s="15"/>
      <c r="B646" s="264"/>
      <c r="C646" s="265"/>
      <c r="D646" s="244" t="s">
        <v>165</v>
      </c>
      <c r="E646" s="266" t="s">
        <v>1</v>
      </c>
      <c r="F646" s="267" t="s">
        <v>1015</v>
      </c>
      <c r="G646" s="265"/>
      <c r="H646" s="268">
        <v>16.100000000000001</v>
      </c>
      <c r="I646" s="269"/>
      <c r="J646" s="265"/>
      <c r="K646" s="265"/>
      <c r="L646" s="270"/>
      <c r="M646" s="271"/>
      <c r="N646" s="272"/>
      <c r="O646" s="272"/>
      <c r="P646" s="272"/>
      <c r="Q646" s="272"/>
      <c r="R646" s="272"/>
      <c r="S646" s="272"/>
      <c r="T646" s="273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4" t="s">
        <v>165</v>
      </c>
      <c r="AU646" s="274" t="s">
        <v>88</v>
      </c>
      <c r="AV646" s="15" t="s">
        <v>88</v>
      </c>
      <c r="AW646" s="15" t="s">
        <v>34</v>
      </c>
      <c r="AX646" s="15" t="s">
        <v>79</v>
      </c>
      <c r="AY646" s="274" t="s">
        <v>157</v>
      </c>
    </row>
    <row r="647" s="16" customFormat="1">
      <c r="A647" s="16"/>
      <c r="B647" s="275"/>
      <c r="C647" s="276"/>
      <c r="D647" s="244" t="s">
        <v>165</v>
      </c>
      <c r="E647" s="277" t="s">
        <v>1</v>
      </c>
      <c r="F647" s="278" t="s">
        <v>181</v>
      </c>
      <c r="G647" s="276"/>
      <c r="H647" s="279">
        <v>73.760999999999996</v>
      </c>
      <c r="I647" s="280"/>
      <c r="J647" s="276"/>
      <c r="K647" s="276"/>
      <c r="L647" s="281"/>
      <c r="M647" s="282"/>
      <c r="N647" s="283"/>
      <c r="O647" s="283"/>
      <c r="P647" s="283"/>
      <c r="Q647" s="283"/>
      <c r="R647" s="283"/>
      <c r="S647" s="283"/>
      <c r="T647" s="284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T647" s="285" t="s">
        <v>165</v>
      </c>
      <c r="AU647" s="285" t="s">
        <v>88</v>
      </c>
      <c r="AV647" s="16" t="s">
        <v>163</v>
      </c>
      <c r="AW647" s="16" t="s">
        <v>34</v>
      </c>
      <c r="AX647" s="16" t="s">
        <v>86</v>
      </c>
      <c r="AY647" s="285" t="s">
        <v>157</v>
      </c>
    </row>
    <row r="648" s="12" customFormat="1" ht="22.8" customHeight="1">
      <c r="A648" s="12"/>
      <c r="B648" s="212"/>
      <c r="C648" s="213"/>
      <c r="D648" s="214" t="s">
        <v>78</v>
      </c>
      <c r="E648" s="226" t="s">
        <v>1016</v>
      </c>
      <c r="F648" s="226" t="s">
        <v>1017</v>
      </c>
      <c r="G648" s="213"/>
      <c r="H648" s="213"/>
      <c r="I648" s="216"/>
      <c r="J648" s="227">
        <f>BK648</f>
        <v>0</v>
      </c>
      <c r="K648" s="213"/>
      <c r="L648" s="218"/>
      <c r="M648" s="219"/>
      <c r="N648" s="220"/>
      <c r="O648" s="220"/>
      <c r="P648" s="221">
        <f>P649</f>
        <v>0</v>
      </c>
      <c r="Q648" s="220"/>
      <c r="R648" s="221">
        <f>R649</f>
        <v>0</v>
      </c>
      <c r="S648" s="220"/>
      <c r="T648" s="222">
        <f>T649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23" t="s">
        <v>86</v>
      </c>
      <c r="AT648" s="224" t="s">
        <v>78</v>
      </c>
      <c r="AU648" s="224" t="s">
        <v>86</v>
      </c>
      <c r="AY648" s="223" t="s">
        <v>157</v>
      </c>
      <c r="BK648" s="225">
        <f>BK649</f>
        <v>0</v>
      </c>
    </row>
    <row r="649" s="2" customFormat="1" ht="24.15" customHeight="1">
      <c r="A649" s="39"/>
      <c r="B649" s="40"/>
      <c r="C649" s="228" t="s">
        <v>1018</v>
      </c>
      <c r="D649" s="228" t="s">
        <v>159</v>
      </c>
      <c r="E649" s="229" t="s">
        <v>1019</v>
      </c>
      <c r="F649" s="230" t="s">
        <v>1020</v>
      </c>
      <c r="G649" s="231" t="s">
        <v>325</v>
      </c>
      <c r="H649" s="232">
        <v>254.69</v>
      </c>
      <c r="I649" s="233"/>
      <c r="J649" s="234">
        <f>ROUND(I649*H649,2)</f>
        <v>0</v>
      </c>
      <c r="K649" s="235"/>
      <c r="L649" s="45"/>
      <c r="M649" s="236" t="s">
        <v>1</v>
      </c>
      <c r="N649" s="237" t="s">
        <v>44</v>
      </c>
      <c r="O649" s="92"/>
      <c r="P649" s="238">
        <f>O649*H649</f>
        <v>0</v>
      </c>
      <c r="Q649" s="238">
        <v>0</v>
      </c>
      <c r="R649" s="238">
        <f>Q649*H649</f>
        <v>0</v>
      </c>
      <c r="S649" s="238">
        <v>0</v>
      </c>
      <c r="T649" s="23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0" t="s">
        <v>163</v>
      </c>
      <c r="AT649" s="240" t="s">
        <v>159</v>
      </c>
      <c r="AU649" s="240" t="s">
        <v>88</v>
      </c>
      <c r="AY649" s="18" t="s">
        <v>157</v>
      </c>
      <c r="BE649" s="241">
        <f>IF(N649="základní",J649,0)</f>
        <v>0</v>
      </c>
      <c r="BF649" s="241">
        <f>IF(N649="snížená",J649,0)</f>
        <v>0</v>
      </c>
      <c r="BG649" s="241">
        <f>IF(N649="zákl. přenesená",J649,0)</f>
        <v>0</v>
      </c>
      <c r="BH649" s="241">
        <f>IF(N649="sníž. přenesená",J649,0)</f>
        <v>0</v>
      </c>
      <c r="BI649" s="241">
        <f>IF(N649="nulová",J649,0)</f>
        <v>0</v>
      </c>
      <c r="BJ649" s="18" t="s">
        <v>86</v>
      </c>
      <c r="BK649" s="241">
        <f>ROUND(I649*H649,2)</f>
        <v>0</v>
      </c>
      <c r="BL649" s="18" t="s">
        <v>163</v>
      </c>
      <c r="BM649" s="240" t="s">
        <v>1021</v>
      </c>
    </row>
    <row r="650" s="12" customFormat="1" ht="25.92" customHeight="1">
      <c r="A650" s="12"/>
      <c r="B650" s="212"/>
      <c r="C650" s="213"/>
      <c r="D650" s="214" t="s">
        <v>78</v>
      </c>
      <c r="E650" s="215" t="s">
        <v>1022</v>
      </c>
      <c r="F650" s="215" t="s">
        <v>1023</v>
      </c>
      <c r="G650" s="213"/>
      <c r="H650" s="213"/>
      <c r="I650" s="216"/>
      <c r="J650" s="217">
        <f>BK650</f>
        <v>0</v>
      </c>
      <c r="K650" s="213"/>
      <c r="L650" s="218"/>
      <c r="M650" s="219"/>
      <c r="N650" s="220"/>
      <c r="O650" s="220"/>
      <c r="P650" s="221">
        <f>P651</f>
        <v>0</v>
      </c>
      <c r="Q650" s="220"/>
      <c r="R650" s="221">
        <f>R651</f>
        <v>0</v>
      </c>
      <c r="S650" s="220"/>
      <c r="T650" s="222">
        <f>T651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23" t="s">
        <v>88</v>
      </c>
      <c r="AT650" s="224" t="s">
        <v>78</v>
      </c>
      <c r="AU650" s="224" t="s">
        <v>79</v>
      </c>
      <c r="AY650" s="223" t="s">
        <v>157</v>
      </c>
      <c r="BK650" s="225">
        <f>BK651</f>
        <v>0</v>
      </c>
    </row>
    <row r="651" s="12" customFormat="1" ht="22.8" customHeight="1">
      <c r="A651" s="12"/>
      <c r="B651" s="212"/>
      <c r="C651" s="213"/>
      <c r="D651" s="214" t="s">
        <v>78</v>
      </c>
      <c r="E651" s="226" t="s">
        <v>1024</v>
      </c>
      <c r="F651" s="226" t="s">
        <v>1025</v>
      </c>
      <c r="G651" s="213"/>
      <c r="H651" s="213"/>
      <c r="I651" s="216"/>
      <c r="J651" s="227">
        <f>BK651</f>
        <v>0</v>
      </c>
      <c r="K651" s="213"/>
      <c r="L651" s="218"/>
      <c r="M651" s="219"/>
      <c r="N651" s="220"/>
      <c r="O651" s="220"/>
      <c r="P651" s="221">
        <f>SUM(P652:P660)</f>
        <v>0</v>
      </c>
      <c r="Q651" s="220"/>
      <c r="R651" s="221">
        <f>SUM(R652:R660)</f>
        <v>0</v>
      </c>
      <c r="S651" s="220"/>
      <c r="T651" s="222">
        <f>SUM(T652:T660)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23" t="s">
        <v>88</v>
      </c>
      <c r="AT651" s="224" t="s">
        <v>78</v>
      </c>
      <c r="AU651" s="224" t="s">
        <v>86</v>
      </c>
      <c r="AY651" s="223" t="s">
        <v>157</v>
      </c>
      <c r="BK651" s="225">
        <f>SUM(BK652:BK660)</f>
        <v>0</v>
      </c>
    </row>
    <row r="652" s="2" customFormat="1" ht="24.15" customHeight="1">
      <c r="A652" s="39"/>
      <c r="B652" s="40"/>
      <c r="C652" s="228" t="s">
        <v>1026</v>
      </c>
      <c r="D652" s="228" t="s">
        <v>159</v>
      </c>
      <c r="E652" s="229" t="s">
        <v>1027</v>
      </c>
      <c r="F652" s="230" t="s">
        <v>1028</v>
      </c>
      <c r="G652" s="231" t="s">
        <v>162</v>
      </c>
      <c r="H652" s="232">
        <v>5</v>
      </c>
      <c r="I652" s="233"/>
      <c r="J652" s="234">
        <f>ROUND(I652*H652,2)</f>
        <v>0</v>
      </c>
      <c r="K652" s="235"/>
      <c r="L652" s="45"/>
      <c r="M652" s="236" t="s">
        <v>1</v>
      </c>
      <c r="N652" s="237" t="s">
        <v>44</v>
      </c>
      <c r="O652" s="92"/>
      <c r="P652" s="238">
        <f>O652*H652</f>
        <v>0</v>
      </c>
      <c r="Q652" s="238">
        <v>0</v>
      </c>
      <c r="R652" s="238">
        <f>Q652*H652</f>
        <v>0</v>
      </c>
      <c r="S652" s="238">
        <v>0</v>
      </c>
      <c r="T652" s="23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0" t="s">
        <v>264</v>
      </c>
      <c r="AT652" s="240" t="s">
        <v>159</v>
      </c>
      <c r="AU652" s="240" t="s">
        <v>88</v>
      </c>
      <c r="AY652" s="18" t="s">
        <v>157</v>
      </c>
      <c r="BE652" s="241">
        <f>IF(N652="základní",J652,0)</f>
        <v>0</v>
      </c>
      <c r="BF652" s="241">
        <f>IF(N652="snížená",J652,0)</f>
        <v>0</v>
      </c>
      <c r="BG652" s="241">
        <f>IF(N652="zákl. přenesená",J652,0)</f>
        <v>0</v>
      </c>
      <c r="BH652" s="241">
        <f>IF(N652="sníž. přenesená",J652,0)</f>
        <v>0</v>
      </c>
      <c r="BI652" s="241">
        <f>IF(N652="nulová",J652,0)</f>
        <v>0</v>
      </c>
      <c r="BJ652" s="18" t="s">
        <v>86</v>
      </c>
      <c r="BK652" s="241">
        <f>ROUND(I652*H652,2)</f>
        <v>0</v>
      </c>
      <c r="BL652" s="18" t="s">
        <v>264</v>
      </c>
      <c r="BM652" s="240" t="s">
        <v>1029</v>
      </c>
    </row>
    <row r="653" s="13" customFormat="1">
      <c r="A653" s="13"/>
      <c r="B653" s="242"/>
      <c r="C653" s="243"/>
      <c r="D653" s="244" t="s">
        <v>165</v>
      </c>
      <c r="E653" s="245" t="s">
        <v>1</v>
      </c>
      <c r="F653" s="246" t="s">
        <v>1030</v>
      </c>
      <c r="G653" s="243"/>
      <c r="H653" s="245" t="s">
        <v>1</v>
      </c>
      <c r="I653" s="247"/>
      <c r="J653" s="243"/>
      <c r="K653" s="243"/>
      <c r="L653" s="248"/>
      <c r="M653" s="249"/>
      <c r="N653" s="250"/>
      <c r="O653" s="250"/>
      <c r="P653" s="250"/>
      <c r="Q653" s="250"/>
      <c r="R653" s="250"/>
      <c r="S653" s="250"/>
      <c r="T653" s="25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2" t="s">
        <v>165</v>
      </c>
      <c r="AU653" s="252" t="s">
        <v>88</v>
      </c>
      <c r="AV653" s="13" t="s">
        <v>86</v>
      </c>
      <c r="AW653" s="13" t="s">
        <v>34</v>
      </c>
      <c r="AX653" s="13" t="s">
        <v>79</v>
      </c>
      <c r="AY653" s="252" t="s">
        <v>157</v>
      </c>
    </row>
    <row r="654" s="15" customFormat="1">
      <c r="A654" s="15"/>
      <c r="B654" s="264"/>
      <c r="C654" s="265"/>
      <c r="D654" s="244" t="s">
        <v>165</v>
      </c>
      <c r="E654" s="266" t="s">
        <v>1</v>
      </c>
      <c r="F654" s="267" t="s">
        <v>1031</v>
      </c>
      <c r="G654" s="265"/>
      <c r="H654" s="268">
        <v>5</v>
      </c>
      <c r="I654" s="269"/>
      <c r="J654" s="265"/>
      <c r="K654" s="265"/>
      <c r="L654" s="270"/>
      <c r="M654" s="271"/>
      <c r="N654" s="272"/>
      <c r="O654" s="272"/>
      <c r="P654" s="272"/>
      <c r="Q654" s="272"/>
      <c r="R654" s="272"/>
      <c r="S654" s="272"/>
      <c r="T654" s="273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4" t="s">
        <v>165</v>
      </c>
      <c r="AU654" s="274" t="s">
        <v>88</v>
      </c>
      <c r="AV654" s="15" t="s">
        <v>88</v>
      </c>
      <c r="AW654" s="15" t="s">
        <v>34</v>
      </c>
      <c r="AX654" s="15" t="s">
        <v>79</v>
      </c>
      <c r="AY654" s="274" t="s">
        <v>157</v>
      </c>
    </row>
    <row r="655" s="14" customFormat="1">
      <c r="A655" s="14"/>
      <c r="B655" s="253"/>
      <c r="C655" s="254"/>
      <c r="D655" s="244" t="s">
        <v>165</v>
      </c>
      <c r="E655" s="255" t="s">
        <v>1</v>
      </c>
      <c r="F655" s="256" t="s">
        <v>180</v>
      </c>
      <c r="G655" s="254"/>
      <c r="H655" s="257">
        <v>5</v>
      </c>
      <c r="I655" s="258"/>
      <c r="J655" s="254"/>
      <c r="K655" s="254"/>
      <c r="L655" s="259"/>
      <c r="M655" s="260"/>
      <c r="N655" s="261"/>
      <c r="O655" s="261"/>
      <c r="P655" s="261"/>
      <c r="Q655" s="261"/>
      <c r="R655" s="261"/>
      <c r="S655" s="261"/>
      <c r="T655" s="26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3" t="s">
        <v>165</v>
      </c>
      <c r="AU655" s="263" t="s">
        <v>88</v>
      </c>
      <c r="AV655" s="14" t="s">
        <v>176</v>
      </c>
      <c r="AW655" s="14" t="s">
        <v>34</v>
      </c>
      <c r="AX655" s="14" t="s">
        <v>79</v>
      </c>
      <c r="AY655" s="263" t="s">
        <v>157</v>
      </c>
    </row>
    <row r="656" s="16" customFormat="1">
      <c r="A656" s="16"/>
      <c r="B656" s="275"/>
      <c r="C656" s="276"/>
      <c r="D656" s="244" t="s">
        <v>165</v>
      </c>
      <c r="E656" s="277" t="s">
        <v>1</v>
      </c>
      <c r="F656" s="278" t="s">
        <v>181</v>
      </c>
      <c r="G656" s="276"/>
      <c r="H656" s="279">
        <v>5</v>
      </c>
      <c r="I656" s="280"/>
      <c r="J656" s="276"/>
      <c r="K656" s="276"/>
      <c r="L656" s="281"/>
      <c r="M656" s="282"/>
      <c r="N656" s="283"/>
      <c r="O656" s="283"/>
      <c r="P656" s="283"/>
      <c r="Q656" s="283"/>
      <c r="R656" s="283"/>
      <c r="S656" s="283"/>
      <c r="T656" s="284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T656" s="285" t="s">
        <v>165</v>
      </c>
      <c r="AU656" s="285" t="s">
        <v>88</v>
      </c>
      <c r="AV656" s="16" t="s">
        <v>163</v>
      </c>
      <c r="AW656" s="16" t="s">
        <v>34</v>
      </c>
      <c r="AX656" s="16" t="s">
        <v>86</v>
      </c>
      <c r="AY656" s="285" t="s">
        <v>157</v>
      </c>
    </row>
    <row r="657" s="2" customFormat="1" ht="24.15" customHeight="1">
      <c r="A657" s="39"/>
      <c r="B657" s="40"/>
      <c r="C657" s="228" t="s">
        <v>1032</v>
      </c>
      <c r="D657" s="228" t="s">
        <v>159</v>
      </c>
      <c r="E657" s="229" t="s">
        <v>1033</v>
      </c>
      <c r="F657" s="230" t="s">
        <v>1034</v>
      </c>
      <c r="G657" s="231" t="s">
        <v>226</v>
      </c>
      <c r="H657" s="232">
        <v>5</v>
      </c>
      <c r="I657" s="233"/>
      <c r="J657" s="234">
        <f>ROUND(I657*H657,2)</f>
        <v>0</v>
      </c>
      <c r="K657" s="235"/>
      <c r="L657" s="45"/>
      <c r="M657" s="236" t="s">
        <v>1</v>
      </c>
      <c r="N657" s="237" t="s">
        <v>44</v>
      </c>
      <c r="O657" s="92"/>
      <c r="P657" s="238">
        <f>O657*H657</f>
        <v>0</v>
      </c>
      <c r="Q657" s="238">
        <v>0</v>
      </c>
      <c r="R657" s="238">
        <f>Q657*H657</f>
        <v>0</v>
      </c>
      <c r="S657" s="238">
        <v>0</v>
      </c>
      <c r="T657" s="23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0" t="s">
        <v>264</v>
      </c>
      <c r="AT657" s="240" t="s">
        <v>159</v>
      </c>
      <c r="AU657" s="240" t="s">
        <v>88</v>
      </c>
      <c r="AY657" s="18" t="s">
        <v>157</v>
      </c>
      <c r="BE657" s="241">
        <f>IF(N657="základní",J657,0)</f>
        <v>0</v>
      </c>
      <c r="BF657" s="241">
        <f>IF(N657="snížená",J657,0)</f>
        <v>0</v>
      </c>
      <c r="BG657" s="241">
        <f>IF(N657="zákl. přenesená",J657,0)</f>
        <v>0</v>
      </c>
      <c r="BH657" s="241">
        <f>IF(N657="sníž. přenesená",J657,0)</f>
        <v>0</v>
      </c>
      <c r="BI657" s="241">
        <f>IF(N657="nulová",J657,0)</f>
        <v>0</v>
      </c>
      <c r="BJ657" s="18" t="s">
        <v>86</v>
      </c>
      <c r="BK657" s="241">
        <f>ROUND(I657*H657,2)</f>
        <v>0</v>
      </c>
      <c r="BL657" s="18" t="s">
        <v>264</v>
      </c>
      <c r="BM657" s="240" t="s">
        <v>1035</v>
      </c>
    </row>
    <row r="658" s="15" customFormat="1">
      <c r="A658" s="15"/>
      <c r="B658" s="264"/>
      <c r="C658" s="265"/>
      <c r="D658" s="244" t="s">
        <v>165</v>
      </c>
      <c r="E658" s="266" t="s">
        <v>1</v>
      </c>
      <c r="F658" s="267" t="s">
        <v>1036</v>
      </c>
      <c r="G658" s="265"/>
      <c r="H658" s="268">
        <v>5</v>
      </c>
      <c r="I658" s="269"/>
      <c r="J658" s="265"/>
      <c r="K658" s="265"/>
      <c r="L658" s="270"/>
      <c r="M658" s="271"/>
      <c r="N658" s="272"/>
      <c r="O658" s="272"/>
      <c r="P658" s="272"/>
      <c r="Q658" s="272"/>
      <c r="R658" s="272"/>
      <c r="S658" s="272"/>
      <c r="T658" s="273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4" t="s">
        <v>165</v>
      </c>
      <c r="AU658" s="274" t="s">
        <v>88</v>
      </c>
      <c r="AV658" s="15" t="s">
        <v>88</v>
      </c>
      <c r="AW658" s="15" t="s">
        <v>34</v>
      </c>
      <c r="AX658" s="15" t="s">
        <v>79</v>
      </c>
      <c r="AY658" s="274" t="s">
        <v>157</v>
      </c>
    </row>
    <row r="659" s="16" customFormat="1">
      <c r="A659" s="16"/>
      <c r="B659" s="275"/>
      <c r="C659" s="276"/>
      <c r="D659" s="244" t="s">
        <v>165</v>
      </c>
      <c r="E659" s="277" t="s">
        <v>1</v>
      </c>
      <c r="F659" s="278" t="s">
        <v>181</v>
      </c>
      <c r="G659" s="276"/>
      <c r="H659" s="279">
        <v>5</v>
      </c>
      <c r="I659" s="280"/>
      <c r="J659" s="276"/>
      <c r="K659" s="276"/>
      <c r="L659" s="281"/>
      <c r="M659" s="282"/>
      <c r="N659" s="283"/>
      <c r="O659" s="283"/>
      <c r="P659" s="283"/>
      <c r="Q659" s="283"/>
      <c r="R659" s="283"/>
      <c r="S659" s="283"/>
      <c r="T659" s="284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85" t="s">
        <v>165</v>
      </c>
      <c r="AU659" s="285" t="s">
        <v>88</v>
      </c>
      <c r="AV659" s="16" t="s">
        <v>163</v>
      </c>
      <c r="AW659" s="16" t="s">
        <v>34</v>
      </c>
      <c r="AX659" s="16" t="s">
        <v>86</v>
      </c>
      <c r="AY659" s="285" t="s">
        <v>157</v>
      </c>
    </row>
    <row r="660" s="2" customFormat="1" ht="24.15" customHeight="1">
      <c r="A660" s="39"/>
      <c r="B660" s="40"/>
      <c r="C660" s="228" t="s">
        <v>1037</v>
      </c>
      <c r="D660" s="228" t="s">
        <v>159</v>
      </c>
      <c r="E660" s="229" t="s">
        <v>1038</v>
      </c>
      <c r="F660" s="230" t="s">
        <v>1039</v>
      </c>
      <c r="G660" s="231" t="s">
        <v>325</v>
      </c>
      <c r="H660" s="232">
        <v>0.0030000000000000001</v>
      </c>
      <c r="I660" s="233"/>
      <c r="J660" s="234">
        <f>ROUND(I660*H660,2)</f>
        <v>0</v>
      </c>
      <c r="K660" s="235"/>
      <c r="L660" s="45"/>
      <c r="M660" s="236" t="s">
        <v>1</v>
      </c>
      <c r="N660" s="237" t="s">
        <v>44</v>
      </c>
      <c r="O660" s="92"/>
      <c r="P660" s="238">
        <f>O660*H660</f>
        <v>0</v>
      </c>
      <c r="Q660" s="238">
        <v>0</v>
      </c>
      <c r="R660" s="238">
        <f>Q660*H660</f>
        <v>0</v>
      </c>
      <c r="S660" s="238">
        <v>0</v>
      </c>
      <c r="T660" s="23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0" t="s">
        <v>264</v>
      </c>
      <c r="AT660" s="240" t="s">
        <v>159</v>
      </c>
      <c r="AU660" s="240" t="s">
        <v>88</v>
      </c>
      <c r="AY660" s="18" t="s">
        <v>157</v>
      </c>
      <c r="BE660" s="241">
        <f>IF(N660="základní",J660,0)</f>
        <v>0</v>
      </c>
      <c r="BF660" s="241">
        <f>IF(N660="snížená",J660,0)</f>
        <v>0</v>
      </c>
      <c r="BG660" s="241">
        <f>IF(N660="zákl. přenesená",J660,0)</f>
        <v>0</v>
      </c>
      <c r="BH660" s="241">
        <f>IF(N660="sníž. přenesená",J660,0)</f>
        <v>0</v>
      </c>
      <c r="BI660" s="241">
        <f>IF(N660="nulová",J660,0)</f>
        <v>0</v>
      </c>
      <c r="BJ660" s="18" t="s">
        <v>86</v>
      </c>
      <c r="BK660" s="241">
        <f>ROUND(I660*H660,2)</f>
        <v>0</v>
      </c>
      <c r="BL660" s="18" t="s">
        <v>264</v>
      </c>
      <c r="BM660" s="240" t="s">
        <v>1040</v>
      </c>
    </row>
    <row r="661" s="12" customFormat="1" ht="25.92" customHeight="1">
      <c r="A661" s="12"/>
      <c r="B661" s="212"/>
      <c r="C661" s="213"/>
      <c r="D661" s="214" t="s">
        <v>78</v>
      </c>
      <c r="E661" s="215" t="s">
        <v>336</v>
      </c>
      <c r="F661" s="215" t="s">
        <v>1041</v>
      </c>
      <c r="G661" s="213"/>
      <c r="H661" s="213"/>
      <c r="I661" s="216"/>
      <c r="J661" s="217">
        <f>BK661</f>
        <v>0</v>
      </c>
      <c r="K661" s="213"/>
      <c r="L661" s="218"/>
      <c r="M661" s="219"/>
      <c r="N661" s="220"/>
      <c r="O661" s="220"/>
      <c r="P661" s="221">
        <f>P662</f>
        <v>0</v>
      </c>
      <c r="Q661" s="220"/>
      <c r="R661" s="221">
        <f>R662</f>
        <v>0</v>
      </c>
      <c r="S661" s="220"/>
      <c r="T661" s="222">
        <f>T662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23" t="s">
        <v>176</v>
      </c>
      <c r="AT661" s="224" t="s">
        <v>78</v>
      </c>
      <c r="AU661" s="224" t="s">
        <v>79</v>
      </c>
      <c r="AY661" s="223" t="s">
        <v>157</v>
      </c>
      <c r="BK661" s="225">
        <f>BK662</f>
        <v>0</v>
      </c>
    </row>
    <row r="662" s="12" customFormat="1" ht="22.8" customHeight="1">
      <c r="A662" s="12"/>
      <c r="B662" s="212"/>
      <c r="C662" s="213"/>
      <c r="D662" s="214" t="s">
        <v>78</v>
      </c>
      <c r="E662" s="226" t="s">
        <v>1042</v>
      </c>
      <c r="F662" s="226" t="s">
        <v>1043</v>
      </c>
      <c r="G662" s="213"/>
      <c r="H662" s="213"/>
      <c r="I662" s="216"/>
      <c r="J662" s="227">
        <f>BK662</f>
        <v>0</v>
      </c>
      <c r="K662" s="213"/>
      <c r="L662" s="218"/>
      <c r="M662" s="219"/>
      <c r="N662" s="220"/>
      <c r="O662" s="220"/>
      <c r="P662" s="221">
        <f>SUM(P663:P666)</f>
        <v>0</v>
      </c>
      <c r="Q662" s="220"/>
      <c r="R662" s="221">
        <f>SUM(R663:R666)</f>
        <v>0</v>
      </c>
      <c r="S662" s="220"/>
      <c r="T662" s="222">
        <f>SUM(T663:T666)</f>
        <v>0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223" t="s">
        <v>176</v>
      </c>
      <c r="AT662" s="224" t="s">
        <v>78</v>
      </c>
      <c r="AU662" s="224" t="s">
        <v>86</v>
      </c>
      <c r="AY662" s="223" t="s">
        <v>157</v>
      </c>
      <c r="BK662" s="225">
        <f>SUM(BK663:BK666)</f>
        <v>0</v>
      </c>
    </row>
    <row r="663" s="2" customFormat="1" ht="78" customHeight="1">
      <c r="A663" s="39"/>
      <c r="B663" s="40"/>
      <c r="C663" s="228" t="s">
        <v>1044</v>
      </c>
      <c r="D663" s="228" t="s">
        <v>159</v>
      </c>
      <c r="E663" s="229" t="s">
        <v>1045</v>
      </c>
      <c r="F663" s="230" t="s">
        <v>1046</v>
      </c>
      <c r="G663" s="231" t="s">
        <v>226</v>
      </c>
      <c r="H663" s="232">
        <v>60</v>
      </c>
      <c r="I663" s="233"/>
      <c r="J663" s="234">
        <f>ROUND(I663*H663,2)</f>
        <v>0</v>
      </c>
      <c r="K663" s="235"/>
      <c r="L663" s="45"/>
      <c r="M663" s="236" t="s">
        <v>1</v>
      </c>
      <c r="N663" s="237" t="s">
        <v>44</v>
      </c>
      <c r="O663" s="92"/>
      <c r="P663" s="238">
        <f>O663*H663</f>
        <v>0</v>
      </c>
      <c r="Q663" s="238">
        <v>0</v>
      </c>
      <c r="R663" s="238">
        <f>Q663*H663</f>
        <v>0</v>
      </c>
      <c r="S663" s="238">
        <v>0</v>
      </c>
      <c r="T663" s="23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0" t="s">
        <v>490</v>
      </c>
      <c r="AT663" s="240" t="s">
        <v>159</v>
      </c>
      <c r="AU663" s="240" t="s">
        <v>88</v>
      </c>
      <c r="AY663" s="18" t="s">
        <v>157</v>
      </c>
      <c r="BE663" s="241">
        <f>IF(N663="základní",J663,0)</f>
        <v>0</v>
      </c>
      <c r="BF663" s="241">
        <f>IF(N663="snížená",J663,0)</f>
        <v>0</v>
      </c>
      <c r="BG663" s="241">
        <f>IF(N663="zákl. přenesená",J663,0)</f>
        <v>0</v>
      </c>
      <c r="BH663" s="241">
        <f>IF(N663="sníž. přenesená",J663,0)</f>
        <v>0</v>
      </c>
      <c r="BI663" s="241">
        <f>IF(N663="nulová",J663,0)</f>
        <v>0</v>
      </c>
      <c r="BJ663" s="18" t="s">
        <v>86</v>
      </c>
      <c r="BK663" s="241">
        <f>ROUND(I663*H663,2)</f>
        <v>0</v>
      </c>
      <c r="BL663" s="18" t="s">
        <v>490</v>
      </c>
      <c r="BM663" s="240" t="s">
        <v>1047</v>
      </c>
    </row>
    <row r="664" s="13" customFormat="1">
      <c r="A664" s="13"/>
      <c r="B664" s="242"/>
      <c r="C664" s="243"/>
      <c r="D664" s="244" t="s">
        <v>165</v>
      </c>
      <c r="E664" s="245" t="s">
        <v>1</v>
      </c>
      <c r="F664" s="246" t="s">
        <v>1048</v>
      </c>
      <c r="G664" s="243"/>
      <c r="H664" s="245" t="s">
        <v>1</v>
      </c>
      <c r="I664" s="247"/>
      <c r="J664" s="243"/>
      <c r="K664" s="243"/>
      <c r="L664" s="248"/>
      <c r="M664" s="249"/>
      <c r="N664" s="250"/>
      <c r="O664" s="250"/>
      <c r="P664" s="250"/>
      <c r="Q664" s="250"/>
      <c r="R664" s="250"/>
      <c r="S664" s="250"/>
      <c r="T664" s="25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2" t="s">
        <v>165</v>
      </c>
      <c r="AU664" s="252" t="s">
        <v>88</v>
      </c>
      <c r="AV664" s="13" t="s">
        <v>86</v>
      </c>
      <c r="AW664" s="13" t="s">
        <v>34</v>
      </c>
      <c r="AX664" s="13" t="s">
        <v>79</v>
      </c>
      <c r="AY664" s="252" t="s">
        <v>157</v>
      </c>
    </row>
    <row r="665" s="15" customFormat="1">
      <c r="A665" s="15"/>
      <c r="B665" s="264"/>
      <c r="C665" s="265"/>
      <c r="D665" s="244" t="s">
        <v>165</v>
      </c>
      <c r="E665" s="266" t="s">
        <v>1</v>
      </c>
      <c r="F665" s="267" t="s">
        <v>1049</v>
      </c>
      <c r="G665" s="265"/>
      <c r="H665" s="268">
        <v>60</v>
      </c>
      <c r="I665" s="269"/>
      <c r="J665" s="265"/>
      <c r="K665" s="265"/>
      <c r="L665" s="270"/>
      <c r="M665" s="271"/>
      <c r="N665" s="272"/>
      <c r="O665" s="272"/>
      <c r="P665" s="272"/>
      <c r="Q665" s="272"/>
      <c r="R665" s="272"/>
      <c r="S665" s="272"/>
      <c r="T665" s="273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4" t="s">
        <v>165</v>
      </c>
      <c r="AU665" s="274" t="s">
        <v>88</v>
      </c>
      <c r="AV665" s="15" t="s">
        <v>88</v>
      </c>
      <c r="AW665" s="15" t="s">
        <v>34</v>
      </c>
      <c r="AX665" s="15" t="s">
        <v>79</v>
      </c>
      <c r="AY665" s="274" t="s">
        <v>157</v>
      </c>
    </row>
    <row r="666" s="16" customFormat="1">
      <c r="A666" s="16"/>
      <c r="B666" s="275"/>
      <c r="C666" s="276"/>
      <c r="D666" s="244" t="s">
        <v>165</v>
      </c>
      <c r="E666" s="277" t="s">
        <v>1</v>
      </c>
      <c r="F666" s="278" t="s">
        <v>181</v>
      </c>
      <c r="G666" s="276"/>
      <c r="H666" s="279">
        <v>60</v>
      </c>
      <c r="I666" s="280"/>
      <c r="J666" s="276"/>
      <c r="K666" s="276"/>
      <c r="L666" s="281"/>
      <c r="M666" s="297"/>
      <c r="N666" s="298"/>
      <c r="O666" s="298"/>
      <c r="P666" s="298"/>
      <c r="Q666" s="298"/>
      <c r="R666" s="298"/>
      <c r="S666" s="298"/>
      <c r="T666" s="299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285" t="s">
        <v>165</v>
      </c>
      <c r="AU666" s="285" t="s">
        <v>88</v>
      </c>
      <c r="AV666" s="16" t="s">
        <v>163</v>
      </c>
      <c r="AW666" s="16" t="s">
        <v>34</v>
      </c>
      <c r="AX666" s="16" t="s">
        <v>86</v>
      </c>
      <c r="AY666" s="285" t="s">
        <v>157</v>
      </c>
    </row>
    <row r="667" s="2" customFormat="1" ht="6.96" customHeight="1">
      <c r="A667" s="39"/>
      <c r="B667" s="67"/>
      <c r="C667" s="68"/>
      <c r="D667" s="68"/>
      <c r="E667" s="68"/>
      <c r="F667" s="68"/>
      <c r="G667" s="68"/>
      <c r="H667" s="68"/>
      <c r="I667" s="68"/>
      <c r="J667" s="68"/>
      <c r="K667" s="68"/>
      <c r="L667" s="45"/>
      <c r="M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</row>
  </sheetData>
  <sheetProtection sheet="1" autoFilter="0" formatColumns="0" formatRows="0" objects="1" scenarios="1" spinCount="100000" saltValue="VQoH5xlkqoZp1aSyV6QSR4EIf9Wi1HIhXOifwLyIHQMUVgXBvONprgmjnsn5ATyrAaPzKn/uUC9/UVKSpyH2lQ==" hashValue="l7D9WKejUOaTum3gONad5ruvW2i4Xy5lrAQZrVCkXariTMu61R9PxB903NgqN9YHv/VSEvQdlZTZkPnkS3mXxg==" algorithmName="SHA-512" password="CC35"/>
  <autoFilter ref="C133:K6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1050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4. 2. 2025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ROUND((SUM(BE127:BE179)),  2)</f>
        <v>0</v>
      </c>
      <c r="G35" s="39"/>
      <c r="H35" s="39"/>
      <c r="I35" s="165">
        <v>0.20999999999999999</v>
      </c>
      <c r="J35" s="164">
        <f>ROUND(((SUM(BE127:BE179))*I35),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ROUND((SUM(BF127:BF179)),  2)</f>
        <v>0</v>
      </c>
      <c r="G36" s="39"/>
      <c r="H36" s="39"/>
      <c r="I36" s="165">
        <v>0.12</v>
      </c>
      <c r="J36" s="164">
        <f>ROUND(((SUM(BF127:BF179))*I36),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ROUND((SUM(BG127:BG179)),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ROUND((SUM(BH127:BH179)),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ROUND((SUM(BI127:BI179)),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IO.1.2 - Žitná (úsek mezi ul. Komenského a ul. Masarykova)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Šternberk</v>
      </c>
      <c r="G91" s="41"/>
      <c r="H91" s="41"/>
      <c r="I91" s="33" t="s">
        <v>22</v>
      </c>
      <c r="J91" s="80" t="str">
        <f>IF(J14="","",J14)</f>
        <v>4. 2. 2025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Šternberk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Petr Nikl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1051</v>
      </c>
      <c r="E101" s="197"/>
      <c r="F101" s="197"/>
      <c r="G101" s="197"/>
      <c r="H101" s="197"/>
      <c r="I101" s="197"/>
      <c r="J101" s="198">
        <f>J133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1052</v>
      </c>
      <c r="E102" s="197"/>
      <c r="F102" s="197"/>
      <c r="G102" s="197"/>
      <c r="H102" s="197"/>
      <c r="I102" s="197"/>
      <c r="J102" s="198">
        <f>J141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1053</v>
      </c>
      <c r="E103" s="197"/>
      <c r="F103" s="197"/>
      <c r="G103" s="197"/>
      <c r="H103" s="197"/>
      <c r="I103" s="197"/>
      <c r="J103" s="198">
        <f>J145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1054</v>
      </c>
      <c r="E104" s="197"/>
      <c r="F104" s="197"/>
      <c r="G104" s="197"/>
      <c r="H104" s="197"/>
      <c r="I104" s="197"/>
      <c r="J104" s="198">
        <f>J150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1055</v>
      </c>
      <c r="E105" s="192"/>
      <c r="F105" s="192"/>
      <c r="G105" s="192"/>
      <c r="H105" s="192"/>
      <c r="I105" s="192"/>
      <c r="J105" s="193">
        <f>J157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Stavební úpravy komunikací Žitná, Hanácká, Komenského, Staškova, Květinová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119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120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IO.1.2 - Žitná (úsek mezi ul. Komenského a ul. Masarykova)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Šternberk</v>
      </c>
      <c r="G121" s="41"/>
      <c r="H121" s="41"/>
      <c r="I121" s="33" t="s">
        <v>22</v>
      </c>
      <c r="J121" s="80" t="str">
        <f>IF(J14="","",J14)</f>
        <v>4. 2. 2025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Město Šternberk</v>
      </c>
      <c r="G123" s="41"/>
      <c r="H123" s="41"/>
      <c r="I123" s="33" t="s">
        <v>32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>Petr Nikl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143</v>
      </c>
      <c r="D126" s="203" t="s">
        <v>64</v>
      </c>
      <c r="E126" s="203" t="s">
        <v>60</v>
      </c>
      <c r="F126" s="203" t="s">
        <v>61</v>
      </c>
      <c r="G126" s="203" t="s">
        <v>144</v>
      </c>
      <c r="H126" s="203" t="s">
        <v>145</v>
      </c>
      <c r="I126" s="203" t="s">
        <v>146</v>
      </c>
      <c r="J126" s="204" t="s">
        <v>125</v>
      </c>
      <c r="K126" s="205" t="s">
        <v>147</v>
      </c>
      <c r="L126" s="206"/>
      <c r="M126" s="101" t="s">
        <v>1</v>
      </c>
      <c r="N126" s="102" t="s">
        <v>43</v>
      </c>
      <c r="O126" s="102" t="s">
        <v>148</v>
      </c>
      <c r="P126" s="102" t="s">
        <v>149</v>
      </c>
      <c r="Q126" s="102" t="s">
        <v>150</v>
      </c>
      <c r="R126" s="102" t="s">
        <v>151</v>
      </c>
      <c r="S126" s="102" t="s">
        <v>152</v>
      </c>
      <c r="T126" s="103" t="s">
        <v>153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154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P128+P157</f>
        <v>0</v>
      </c>
      <c r="Q127" s="105"/>
      <c r="R127" s="209">
        <f>R128+R157</f>
        <v>355.61388159999996</v>
      </c>
      <c r="S127" s="105"/>
      <c r="T127" s="210">
        <f>T128+T157</f>
        <v>134.00319999999999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78</v>
      </c>
      <c r="AU127" s="18" t="s">
        <v>127</v>
      </c>
      <c r="BK127" s="211">
        <f>BK128+BK157</f>
        <v>0</v>
      </c>
    </row>
    <row r="128" s="12" customFormat="1" ht="25.92" customHeight="1">
      <c r="A128" s="12"/>
      <c r="B128" s="212"/>
      <c r="C128" s="213"/>
      <c r="D128" s="214" t="s">
        <v>78</v>
      </c>
      <c r="E128" s="215" t="s">
        <v>155</v>
      </c>
      <c r="F128" s="215" t="s">
        <v>156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P129+P133+P141+P145+P150</f>
        <v>0</v>
      </c>
      <c r="Q128" s="220"/>
      <c r="R128" s="221">
        <f>R129+R133+R141+R145+R150</f>
        <v>125.6495</v>
      </c>
      <c r="S128" s="220"/>
      <c r="T128" s="222">
        <f>T129+T133+T141+T145+T150</f>
        <v>106.72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86</v>
      </c>
      <c r="AT128" s="224" t="s">
        <v>78</v>
      </c>
      <c r="AU128" s="224" t="s">
        <v>79</v>
      </c>
      <c r="AY128" s="223" t="s">
        <v>157</v>
      </c>
      <c r="BK128" s="225">
        <f>BK129+BK133+BK141+BK145+BK150</f>
        <v>0</v>
      </c>
    </row>
    <row r="129" s="12" customFormat="1" ht="22.8" customHeight="1">
      <c r="A129" s="12"/>
      <c r="B129" s="212"/>
      <c r="C129" s="213"/>
      <c r="D129" s="214" t="s">
        <v>78</v>
      </c>
      <c r="E129" s="226" t="s">
        <v>86</v>
      </c>
      <c r="F129" s="226" t="s">
        <v>158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SUM(P130:P132)</f>
        <v>0</v>
      </c>
      <c r="Q129" s="220"/>
      <c r="R129" s="221">
        <f>SUM(R130:R132)</f>
        <v>0.0092800000000000001</v>
      </c>
      <c r="S129" s="220"/>
      <c r="T129" s="222">
        <f>SUM(T130:T132)</f>
        <v>106.72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78</v>
      </c>
      <c r="AU129" s="224" t="s">
        <v>86</v>
      </c>
      <c r="AY129" s="223" t="s">
        <v>157</v>
      </c>
      <c r="BK129" s="225">
        <f>SUM(BK130:BK132)</f>
        <v>0</v>
      </c>
    </row>
    <row r="130" s="2" customFormat="1" ht="24.15" customHeight="1">
      <c r="A130" s="39"/>
      <c r="B130" s="40"/>
      <c r="C130" s="228" t="s">
        <v>86</v>
      </c>
      <c r="D130" s="228" t="s">
        <v>159</v>
      </c>
      <c r="E130" s="229" t="s">
        <v>1056</v>
      </c>
      <c r="F130" s="230" t="s">
        <v>1057</v>
      </c>
      <c r="G130" s="231" t="s">
        <v>162</v>
      </c>
      <c r="H130" s="232">
        <v>928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44</v>
      </c>
      <c r="O130" s="92"/>
      <c r="P130" s="238">
        <f>O130*H130</f>
        <v>0</v>
      </c>
      <c r="Q130" s="238">
        <v>1.0000000000000001E-05</v>
      </c>
      <c r="R130" s="238">
        <f>Q130*H130</f>
        <v>0.0092800000000000001</v>
      </c>
      <c r="S130" s="238">
        <v>0.11500000000000001</v>
      </c>
      <c r="T130" s="239">
        <f>S130*H130</f>
        <v>106.72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163</v>
      </c>
      <c r="AT130" s="240" t="s">
        <v>159</v>
      </c>
      <c r="AU130" s="240" t="s">
        <v>88</v>
      </c>
      <c r="AY130" s="18" t="s">
        <v>157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163</v>
      </c>
      <c r="BM130" s="240" t="s">
        <v>1058</v>
      </c>
    </row>
    <row r="131" s="15" customFormat="1">
      <c r="A131" s="15"/>
      <c r="B131" s="264"/>
      <c r="C131" s="265"/>
      <c r="D131" s="244" t="s">
        <v>165</v>
      </c>
      <c r="E131" s="266" t="s">
        <v>1</v>
      </c>
      <c r="F131" s="267" t="s">
        <v>1059</v>
      </c>
      <c r="G131" s="265"/>
      <c r="H131" s="268">
        <v>928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165</v>
      </c>
      <c r="AU131" s="274" t="s">
        <v>88</v>
      </c>
      <c r="AV131" s="15" t="s">
        <v>88</v>
      </c>
      <c r="AW131" s="15" t="s">
        <v>34</v>
      </c>
      <c r="AX131" s="15" t="s">
        <v>86</v>
      </c>
      <c r="AY131" s="274" t="s">
        <v>157</v>
      </c>
    </row>
    <row r="132" s="2" customFormat="1" ht="16.5" customHeight="1">
      <c r="A132" s="39"/>
      <c r="B132" s="40"/>
      <c r="C132" s="228" t="s">
        <v>88</v>
      </c>
      <c r="D132" s="228" t="s">
        <v>159</v>
      </c>
      <c r="E132" s="229" t="s">
        <v>1060</v>
      </c>
      <c r="F132" s="230" t="s">
        <v>1061</v>
      </c>
      <c r="G132" s="231" t="s">
        <v>1062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44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1063</v>
      </c>
      <c r="AT132" s="240" t="s">
        <v>159</v>
      </c>
      <c r="AU132" s="240" t="s">
        <v>88</v>
      </c>
      <c r="AY132" s="18" t="s">
        <v>157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1063</v>
      </c>
      <c r="BM132" s="240" t="s">
        <v>1064</v>
      </c>
    </row>
    <row r="133" s="12" customFormat="1" ht="22.8" customHeight="1">
      <c r="A133" s="12"/>
      <c r="B133" s="212"/>
      <c r="C133" s="213"/>
      <c r="D133" s="214" t="s">
        <v>78</v>
      </c>
      <c r="E133" s="226" t="s">
        <v>462</v>
      </c>
      <c r="F133" s="226" t="s">
        <v>1065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SUM(P134:P140)</f>
        <v>0</v>
      </c>
      <c r="Q133" s="220"/>
      <c r="R133" s="221">
        <f>SUM(R134:R140)</f>
        <v>120.92186</v>
      </c>
      <c r="S133" s="220"/>
      <c r="T133" s="222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86</v>
      </c>
      <c r="AT133" s="224" t="s">
        <v>78</v>
      </c>
      <c r="AU133" s="224" t="s">
        <v>86</v>
      </c>
      <c r="AY133" s="223" t="s">
        <v>157</v>
      </c>
      <c r="BK133" s="225">
        <f>SUM(BK134:BK140)</f>
        <v>0</v>
      </c>
    </row>
    <row r="134" s="2" customFormat="1" ht="24.15" customHeight="1">
      <c r="A134" s="39"/>
      <c r="B134" s="40"/>
      <c r="C134" s="228" t="s">
        <v>176</v>
      </c>
      <c r="D134" s="228" t="s">
        <v>159</v>
      </c>
      <c r="E134" s="229" t="s">
        <v>1066</v>
      </c>
      <c r="F134" s="230" t="s">
        <v>1067</v>
      </c>
      <c r="G134" s="231" t="s">
        <v>226</v>
      </c>
      <c r="H134" s="232">
        <v>50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44</v>
      </c>
      <c r="O134" s="92"/>
      <c r="P134" s="238">
        <f>O134*H134</f>
        <v>0</v>
      </c>
      <c r="Q134" s="238">
        <v>0.00084999999999999995</v>
      </c>
      <c r="R134" s="238">
        <f>Q134*H134</f>
        <v>0.042499999999999996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163</v>
      </c>
      <c r="AT134" s="240" t="s">
        <v>159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163</v>
      </c>
      <c r="BM134" s="240" t="s">
        <v>1068</v>
      </c>
    </row>
    <row r="135" s="2" customFormat="1">
      <c r="A135" s="39"/>
      <c r="B135" s="40"/>
      <c r="C135" s="41"/>
      <c r="D135" s="244" t="s">
        <v>1069</v>
      </c>
      <c r="E135" s="41"/>
      <c r="F135" s="300" t="s">
        <v>1070</v>
      </c>
      <c r="G135" s="41"/>
      <c r="H135" s="41"/>
      <c r="I135" s="301"/>
      <c r="J135" s="41"/>
      <c r="K135" s="41"/>
      <c r="L135" s="45"/>
      <c r="M135" s="302"/>
      <c r="N135" s="303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1069</v>
      </c>
      <c r="AU135" s="18" t="s">
        <v>88</v>
      </c>
    </row>
    <row r="136" s="2" customFormat="1" ht="24.15" customHeight="1">
      <c r="A136" s="39"/>
      <c r="B136" s="40"/>
      <c r="C136" s="228" t="s">
        <v>163</v>
      </c>
      <c r="D136" s="228" t="s">
        <v>159</v>
      </c>
      <c r="E136" s="229" t="s">
        <v>1071</v>
      </c>
      <c r="F136" s="230" t="s">
        <v>1072</v>
      </c>
      <c r="G136" s="231" t="s">
        <v>162</v>
      </c>
      <c r="H136" s="232">
        <v>1088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44</v>
      </c>
      <c r="O136" s="92"/>
      <c r="P136" s="238">
        <f>O136*H136</f>
        <v>0</v>
      </c>
      <c r="Q136" s="238">
        <v>0.00051000000000000004</v>
      </c>
      <c r="R136" s="238">
        <f>Q136*H136</f>
        <v>0.55488000000000004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163</v>
      </c>
      <c r="AT136" s="240" t="s">
        <v>159</v>
      </c>
      <c r="AU136" s="240" t="s">
        <v>88</v>
      </c>
      <c r="AY136" s="18" t="s">
        <v>157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163</v>
      </c>
      <c r="BM136" s="240" t="s">
        <v>1073</v>
      </c>
    </row>
    <row r="137" s="2" customFormat="1" ht="24.15" customHeight="1">
      <c r="A137" s="39"/>
      <c r="B137" s="40"/>
      <c r="C137" s="228" t="s">
        <v>198</v>
      </c>
      <c r="D137" s="228" t="s">
        <v>159</v>
      </c>
      <c r="E137" s="229" t="s">
        <v>1074</v>
      </c>
      <c r="F137" s="230" t="s">
        <v>1075</v>
      </c>
      <c r="G137" s="231" t="s">
        <v>162</v>
      </c>
      <c r="H137" s="232">
        <v>160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44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163</v>
      </c>
      <c r="AT137" s="240" t="s">
        <v>159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163</v>
      </c>
      <c r="BM137" s="240" t="s">
        <v>1076</v>
      </c>
    </row>
    <row r="138" s="2" customFormat="1">
      <c r="A138" s="39"/>
      <c r="B138" s="40"/>
      <c r="C138" s="41"/>
      <c r="D138" s="244" t="s">
        <v>1069</v>
      </c>
      <c r="E138" s="41"/>
      <c r="F138" s="300" t="s">
        <v>1077</v>
      </c>
      <c r="G138" s="41"/>
      <c r="H138" s="41"/>
      <c r="I138" s="301"/>
      <c r="J138" s="41"/>
      <c r="K138" s="41"/>
      <c r="L138" s="45"/>
      <c r="M138" s="302"/>
      <c r="N138" s="303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1069</v>
      </c>
      <c r="AU138" s="18" t="s">
        <v>88</v>
      </c>
    </row>
    <row r="139" s="2" customFormat="1" ht="33" customHeight="1">
      <c r="A139" s="39"/>
      <c r="B139" s="40"/>
      <c r="C139" s="228" t="s">
        <v>202</v>
      </c>
      <c r="D139" s="228" t="s">
        <v>159</v>
      </c>
      <c r="E139" s="229" t="s">
        <v>580</v>
      </c>
      <c r="F139" s="230" t="s">
        <v>581</v>
      </c>
      <c r="G139" s="231" t="s">
        <v>162</v>
      </c>
      <c r="H139" s="232">
        <v>928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44</v>
      </c>
      <c r="O139" s="92"/>
      <c r="P139" s="238">
        <f>O139*H139</f>
        <v>0</v>
      </c>
      <c r="Q139" s="238">
        <v>0.12966</v>
      </c>
      <c r="R139" s="238">
        <f>Q139*H139</f>
        <v>120.32447999999999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163</v>
      </c>
      <c r="AT139" s="240" t="s">
        <v>159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163</v>
      </c>
      <c r="BM139" s="240" t="s">
        <v>1078</v>
      </c>
    </row>
    <row r="140" s="2" customFormat="1" ht="33" customHeight="1">
      <c r="A140" s="39"/>
      <c r="B140" s="40"/>
      <c r="C140" s="228" t="s">
        <v>206</v>
      </c>
      <c r="D140" s="228" t="s">
        <v>159</v>
      </c>
      <c r="E140" s="229" t="s">
        <v>1079</v>
      </c>
      <c r="F140" s="230" t="s">
        <v>1080</v>
      </c>
      <c r="G140" s="231" t="s">
        <v>325</v>
      </c>
      <c r="H140" s="232">
        <v>120.84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44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163</v>
      </c>
      <c r="AT140" s="240" t="s">
        <v>159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163</v>
      </c>
      <c r="BM140" s="240" t="s">
        <v>1081</v>
      </c>
    </row>
    <row r="141" s="12" customFormat="1" ht="22.8" customHeight="1">
      <c r="A141" s="12"/>
      <c r="B141" s="212"/>
      <c r="C141" s="213"/>
      <c r="D141" s="214" t="s">
        <v>78</v>
      </c>
      <c r="E141" s="226" t="s">
        <v>597</v>
      </c>
      <c r="F141" s="226" t="s">
        <v>1082</v>
      </c>
      <c r="G141" s="213"/>
      <c r="H141" s="213"/>
      <c r="I141" s="216"/>
      <c r="J141" s="227">
        <f>BK141</f>
        <v>0</v>
      </c>
      <c r="K141" s="213"/>
      <c r="L141" s="218"/>
      <c r="M141" s="219"/>
      <c r="N141" s="220"/>
      <c r="O141" s="220"/>
      <c r="P141" s="221">
        <f>SUM(P142:P144)</f>
        <v>0</v>
      </c>
      <c r="Q141" s="220"/>
      <c r="R141" s="221">
        <f>SUM(R142:R144)</f>
        <v>4.7138799999999996</v>
      </c>
      <c r="S141" s="220"/>
      <c r="T141" s="22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86</v>
      </c>
      <c r="AT141" s="224" t="s">
        <v>78</v>
      </c>
      <c r="AU141" s="224" t="s">
        <v>86</v>
      </c>
      <c r="AY141" s="223" t="s">
        <v>157</v>
      </c>
      <c r="BK141" s="225">
        <f>SUM(BK142:BK144)</f>
        <v>0</v>
      </c>
    </row>
    <row r="142" s="2" customFormat="1" ht="24.15" customHeight="1">
      <c r="A142" s="39"/>
      <c r="B142" s="40"/>
      <c r="C142" s="228" t="s">
        <v>212</v>
      </c>
      <c r="D142" s="228" t="s">
        <v>159</v>
      </c>
      <c r="E142" s="229" t="s">
        <v>713</v>
      </c>
      <c r="F142" s="230" t="s">
        <v>714</v>
      </c>
      <c r="G142" s="231" t="s">
        <v>372</v>
      </c>
      <c r="H142" s="232">
        <v>4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44</v>
      </c>
      <c r="O142" s="92"/>
      <c r="P142" s="238">
        <f>O142*H142</f>
        <v>0</v>
      </c>
      <c r="Q142" s="238">
        <v>0.42368</v>
      </c>
      <c r="R142" s="238">
        <f>Q142*H142</f>
        <v>1.69472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163</v>
      </c>
      <c r="AT142" s="240" t="s">
        <v>159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163</v>
      </c>
      <c r="BM142" s="240" t="s">
        <v>1083</v>
      </c>
    </row>
    <row r="143" s="2" customFormat="1" ht="24.15" customHeight="1">
      <c r="A143" s="39"/>
      <c r="B143" s="40"/>
      <c r="C143" s="228" t="s">
        <v>223</v>
      </c>
      <c r="D143" s="228" t="s">
        <v>159</v>
      </c>
      <c r="E143" s="229" t="s">
        <v>718</v>
      </c>
      <c r="F143" s="230" t="s">
        <v>719</v>
      </c>
      <c r="G143" s="231" t="s">
        <v>372</v>
      </c>
      <c r="H143" s="232">
        <v>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44</v>
      </c>
      <c r="O143" s="92"/>
      <c r="P143" s="238">
        <f>O143*H143</f>
        <v>0</v>
      </c>
      <c r="Q143" s="238">
        <v>0.42080000000000001</v>
      </c>
      <c r="R143" s="238">
        <f>Q143*H143</f>
        <v>0.84160000000000001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163</v>
      </c>
      <c r="AT143" s="240" t="s">
        <v>159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163</v>
      </c>
      <c r="BM143" s="240" t="s">
        <v>1084</v>
      </c>
    </row>
    <row r="144" s="2" customFormat="1" ht="33" customHeight="1">
      <c r="A144" s="39"/>
      <c r="B144" s="40"/>
      <c r="C144" s="228" t="s">
        <v>230</v>
      </c>
      <c r="D144" s="228" t="s">
        <v>159</v>
      </c>
      <c r="E144" s="229" t="s">
        <v>723</v>
      </c>
      <c r="F144" s="230" t="s">
        <v>724</v>
      </c>
      <c r="G144" s="231" t="s">
        <v>372</v>
      </c>
      <c r="H144" s="232">
        <v>7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44</v>
      </c>
      <c r="O144" s="92"/>
      <c r="P144" s="238">
        <f>O144*H144</f>
        <v>0</v>
      </c>
      <c r="Q144" s="238">
        <v>0.31108000000000002</v>
      </c>
      <c r="R144" s="238">
        <f>Q144*H144</f>
        <v>2.1775600000000002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163</v>
      </c>
      <c r="AT144" s="240" t="s">
        <v>159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163</v>
      </c>
      <c r="BM144" s="240" t="s">
        <v>1085</v>
      </c>
    </row>
    <row r="145" s="12" customFormat="1" ht="22.8" customHeight="1">
      <c r="A145" s="12"/>
      <c r="B145" s="212"/>
      <c r="C145" s="213"/>
      <c r="D145" s="214" t="s">
        <v>78</v>
      </c>
      <c r="E145" s="226" t="s">
        <v>223</v>
      </c>
      <c r="F145" s="226" t="s">
        <v>1086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SUM(P146:P149)</f>
        <v>0</v>
      </c>
      <c r="Q145" s="220"/>
      <c r="R145" s="221">
        <f>SUM(R146:R149)</f>
        <v>0</v>
      </c>
      <c r="S145" s="220"/>
      <c r="T145" s="22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86</v>
      </c>
      <c r="AT145" s="224" t="s">
        <v>78</v>
      </c>
      <c r="AU145" s="224" t="s">
        <v>86</v>
      </c>
      <c r="AY145" s="223" t="s">
        <v>157</v>
      </c>
      <c r="BK145" s="225">
        <f>SUM(BK146:BK149)</f>
        <v>0</v>
      </c>
    </row>
    <row r="146" s="2" customFormat="1" ht="16.5" customHeight="1">
      <c r="A146" s="39"/>
      <c r="B146" s="40"/>
      <c r="C146" s="228" t="s">
        <v>243</v>
      </c>
      <c r="D146" s="228" t="s">
        <v>159</v>
      </c>
      <c r="E146" s="229" t="s">
        <v>888</v>
      </c>
      <c r="F146" s="230" t="s">
        <v>889</v>
      </c>
      <c r="G146" s="231" t="s">
        <v>226</v>
      </c>
      <c r="H146" s="232">
        <v>64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44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163</v>
      </c>
      <c r="AT146" s="240" t="s">
        <v>159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163</v>
      </c>
      <c r="BM146" s="240" t="s">
        <v>1087</v>
      </c>
    </row>
    <row r="147" s="15" customFormat="1">
      <c r="A147" s="15"/>
      <c r="B147" s="264"/>
      <c r="C147" s="265"/>
      <c r="D147" s="244" t="s">
        <v>165</v>
      </c>
      <c r="E147" s="266" t="s">
        <v>1</v>
      </c>
      <c r="F147" s="267" t="s">
        <v>1088</v>
      </c>
      <c r="G147" s="265"/>
      <c r="H147" s="268">
        <v>16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165</v>
      </c>
      <c r="AU147" s="274" t="s">
        <v>88</v>
      </c>
      <c r="AV147" s="15" t="s">
        <v>88</v>
      </c>
      <c r="AW147" s="15" t="s">
        <v>34</v>
      </c>
      <c r="AX147" s="15" t="s">
        <v>79</v>
      </c>
      <c r="AY147" s="274" t="s">
        <v>157</v>
      </c>
    </row>
    <row r="148" s="15" customFormat="1">
      <c r="A148" s="15"/>
      <c r="B148" s="264"/>
      <c r="C148" s="265"/>
      <c r="D148" s="244" t="s">
        <v>165</v>
      </c>
      <c r="E148" s="266" t="s">
        <v>1</v>
      </c>
      <c r="F148" s="267" t="s">
        <v>1089</v>
      </c>
      <c r="G148" s="265"/>
      <c r="H148" s="268">
        <v>48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165</v>
      </c>
      <c r="AU148" s="274" t="s">
        <v>88</v>
      </c>
      <c r="AV148" s="15" t="s">
        <v>88</v>
      </c>
      <c r="AW148" s="15" t="s">
        <v>34</v>
      </c>
      <c r="AX148" s="15" t="s">
        <v>79</v>
      </c>
      <c r="AY148" s="274" t="s">
        <v>157</v>
      </c>
    </row>
    <row r="149" s="16" customFormat="1">
      <c r="A149" s="16"/>
      <c r="B149" s="275"/>
      <c r="C149" s="276"/>
      <c r="D149" s="244" t="s">
        <v>165</v>
      </c>
      <c r="E149" s="277" t="s">
        <v>1</v>
      </c>
      <c r="F149" s="278" t="s">
        <v>181</v>
      </c>
      <c r="G149" s="276"/>
      <c r="H149" s="279">
        <v>64</v>
      </c>
      <c r="I149" s="280"/>
      <c r="J149" s="276"/>
      <c r="K149" s="276"/>
      <c r="L149" s="281"/>
      <c r="M149" s="282"/>
      <c r="N149" s="283"/>
      <c r="O149" s="283"/>
      <c r="P149" s="283"/>
      <c r="Q149" s="283"/>
      <c r="R149" s="283"/>
      <c r="S149" s="283"/>
      <c r="T149" s="284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85" t="s">
        <v>165</v>
      </c>
      <c r="AU149" s="285" t="s">
        <v>88</v>
      </c>
      <c r="AV149" s="16" t="s">
        <v>163</v>
      </c>
      <c r="AW149" s="16" t="s">
        <v>34</v>
      </c>
      <c r="AX149" s="16" t="s">
        <v>86</v>
      </c>
      <c r="AY149" s="285" t="s">
        <v>157</v>
      </c>
    </row>
    <row r="150" s="12" customFormat="1" ht="22.8" customHeight="1">
      <c r="A150" s="12"/>
      <c r="B150" s="212"/>
      <c r="C150" s="213"/>
      <c r="D150" s="214" t="s">
        <v>78</v>
      </c>
      <c r="E150" s="226" t="s">
        <v>687</v>
      </c>
      <c r="F150" s="226" t="s">
        <v>1090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SUM(P151:P156)</f>
        <v>0</v>
      </c>
      <c r="Q150" s="220"/>
      <c r="R150" s="221">
        <f>SUM(R151:R156)</f>
        <v>0.0044799999999999996</v>
      </c>
      <c r="S150" s="220"/>
      <c r="T150" s="222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86</v>
      </c>
      <c r="AT150" s="224" t="s">
        <v>78</v>
      </c>
      <c r="AU150" s="224" t="s">
        <v>86</v>
      </c>
      <c r="AY150" s="223" t="s">
        <v>157</v>
      </c>
      <c r="BK150" s="225">
        <f>SUM(BK151:BK156)</f>
        <v>0</v>
      </c>
    </row>
    <row r="151" s="2" customFormat="1" ht="24.15" customHeight="1">
      <c r="A151" s="39"/>
      <c r="B151" s="40"/>
      <c r="C151" s="228" t="s">
        <v>8</v>
      </c>
      <c r="D151" s="228" t="s">
        <v>159</v>
      </c>
      <c r="E151" s="229" t="s">
        <v>1091</v>
      </c>
      <c r="F151" s="230" t="s">
        <v>1092</v>
      </c>
      <c r="G151" s="231" t="s">
        <v>226</v>
      </c>
      <c r="H151" s="232">
        <v>16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44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264</v>
      </c>
      <c r="AT151" s="240" t="s">
        <v>159</v>
      </c>
      <c r="AU151" s="240" t="s">
        <v>88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264</v>
      </c>
      <c r="BM151" s="240" t="s">
        <v>1093</v>
      </c>
    </row>
    <row r="152" s="2" customFormat="1" ht="24.15" customHeight="1">
      <c r="A152" s="39"/>
      <c r="B152" s="40"/>
      <c r="C152" s="228" t="s">
        <v>272</v>
      </c>
      <c r="D152" s="228" t="s">
        <v>159</v>
      </c>
      <c r="E152" s="229" t="s">
        <v>1094</v>
      </c>
      <c r="F152" s="230" t="s">
        <v>1095</v>
      </c>
      <c r="G152" s="231" t="s">
        <v>226</v>
      </c>
      <c r="H152" s="232">
        <v>16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44</v>
      </c>
      <c r="O152" s="92"/>
      <c r="P152" s="238">
        <f>O152*H152</f>
        <v>0</v>
      </c>
      <c r="Q152" s="238">
        <v>0.00027999999999999998</v>
      </c>
      <c r="R152" s="238">
        <f>Q152*H152</f>
        <v>0.0044799999999999996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163</v>
      </c>
      <c r="AT152" s="240" t="s">
        <v>159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163</v>
      </c>
      <c r="BM152" s="240" t="s">
        <v>1096</v>
      </c>
    </row>
    <row r="153" s="2" customFormat="1" ht="21.75" customHeight="1">
      <c r="A153" s="39"/>
      <c r="B153" s="40"/>
      <c r="C153" s="228" t="s">
        <v>255</v>
      </c>
      <c r="D153" s="228" t="s">
        <v>159</v>
      </c>
      <c r="E153" s="229" t="s">
        <v>946</v>
      </c>
      <c r="F153" s="230" t="s">
        <v>947</v>
      </c>
      <c r="G153" s="231" t="s">
        <v>325</v>
      </c>
      <c r="H153" s="232">
        <v>106.72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44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163</v>
      </c>
      <c r="AT153" s="240" t="s">
        <v>159</v>
      </c>
      <c r="AU153" s="240" t="s">
        <v>88</v>
      </c>
      <c r="AY153" s="18" t="s">
        <v>157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163</v>
      </c>
      <c r="BM153" s="240" t="s">
        <v>1097</v>
      </c>
    </row>
    <row r="154" s="2" customFormat="1" ht="24.15" customHeight="1">
      <c r="A154" s="39"/>
      <c r="B154" s="40"/>
      <c r="C154" s="228" t="s">
        <v>260</v>
      </c>
      <c r="D154" s="228" t="s">
        <v>159</v>
      </c>
      <c r="E154" s="229" t="s">
        <v>950</v>
      </c>
      <c r="F154" s="230" t="s">
        <v>951</v>
      </c>
      <c r="G154" s="231" t="s">
        <v>325</v>
      </c>
      <c r="H154" s="232">
        <v>320.16000000000003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1098</v>
      </c>
    </row>
    <row r="155" s="15" customFormat="1">
      <c r="A155" s="15"/>
      <c r="B155" s="264"/>
      <c r="C155" s="265"/>
      <c r="D155" s="244" t="s">
        <v>165</v>
      </c>
      <c r="E155" s="265"/>
      <c r="F155" s="267" t="s">
        <v>1099</v>
      </c>
      <c r="G155" s="265"/>
      <c r="H155" s="268">
        <v>320.16000000000003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165</v>
      </c>
      <c r="AU155" s="274" t="s">
        <v>88</v>
      </c>
      <c r="AV155" s="15" t="s">
        <v>88</v>
      </c>
      <c r="AW155" s="15" t="s">
        <v>4</v>
      </c>
      <c r="AX155" s="15" t="s">
        <v>86</v>
      </c>
      <c r="AY155" s="274" t="s">
        <v>157</v>
      </c>
    </row>
    <row r="156" s="2" customFormat="1" ht="44.25" customHeight="1">
      <c r="A156" s="39"/>
      <c r="B156" s="40"/>
      <c r="C156" s="228" t="s">
        <v>264</v>
      </c>
      <c r="D156" s="228" t="s">
        <v>159</v>
      </c>
      <c r="E156" s="229" t="s">
        <v>1010</v>
      </c>
      <c r="F156" s="230" t="s">
        <v>1011</v>
      </c>
      <c r="G156" s="231" t="s">
        <v>325</v>
      </c>
      <c r="H156" s="232">
        <v>106.72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44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163</v>
      </c>
      <c r="AT156" s="240" t="s">
        <v>159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163</v>
      </c>
      <c r="BM156" s="240" t="s">
        <v>1100</v>
      </c>
    </row>
    <row r="157" s="12" customFormat="1" ht="25.92" customHeight="1">
      <c r="A157" s="12"/>
      <c r="B157" s="212"/>
      <c r="C157" s="213"/>
      <c r="D157" s="214" t="s">
        <v>78</v>
      </c>
      <c r="E157" s="215" t="s">
        <v>1101</v>
      </c>
      <c r="F157" s="215" t="s">
        <v>1102</v>
      </c>
      <c r="G157" s="213"/>
      <c r="H157" s="213"/>
      <c r="I157" s="216"/>
      <c r="J157" s="217">
        <f>BK157</f>
        <v>0</v>
      </c>
      <c r="K157" s="213"/>
      <c r="L157" s="218"/>
      <c r="M157" s="219"/>
      <c r="N157" s="220"/>
      <c r="O157" s="220"/>
      <c r="P157" s="221">
        <f>SUM(P158:P179)</f>
        <v>0</v>
      </c>
      <c r="Q157" s="220"/>
      <c r="R157" s="221">
        <f>SUM(R158:R179)</f>
        <v>229.96438159999997</v>
      </c>
      <c r="S157" s="220"/>
      <c r="T157" s="222">
        <f>SUM(T158:T179)</f>
        <v>27.283199999999997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86</v>
      </c>
      <c r="AT157" s="224" t="s">
        <v>78</v>
      </c>
      <c r="AU157" s="224" t="s">
        <v>79</v>
      </c>
      <c r="AY157" s="223" t="s">
        <v>157</v>
      </c>
      <c r="BK157" s="225">
        <f>SUM(BK158:BK179)</f>
        <v>0</v>
      </c>
    </row>
    <row r="158" s="2" customFormat="1" ht="24.15" customHeight="1">
      <c r="A158" s="39"/>
      <c r="B158" s="40"/>
      <c r="C158" s="228" t="s">
        <v>268</v>
      </c>
      <c r="D158" s="228" t="s">
        <v>159</v>
      </c>
      <c r="E158" s="229" t="s">
        <v>1103</v>
      </c>
      <c r="F158" s="230" t="s">
        <v>1104</v>
      </c>
      <c r="G158" s="231" t="s">
        <v>162</v>
      </c>
      <c r="H158" s="232">
        <v>278.39999999999998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44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0.098000000000000004</v>
      </c>
      <c r="T158" s="239">
        <f>S158*H158</f>
        <v>27.283199999999997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163</v>
      </c>
      <c r="AT158" s="240" t="s">
        <v>159</v>
      </c>
      <c r="AU158" s="240" t="s">
        <v>86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163</v>
      </c>
      <c r="BM158" s="240" t="s">
        <v>1105</v>
      </c>
    </row>
    <row r="159" s="2" customFormat="1">
      <c r="A159" s="39"/>
      <c r="B159" s="40"/>
      <c r="C159" s="41"/>
      <c r="D159" s="244" t="s">
        <v>1069</v>
      </c>
      <c r="E159" s="41"/>
      <c r="F159" s="300" t="s">
        <v>1070</v>
      </c>
      <c r="G159" s="41"/>
      <c r="H159" s="41"/>
      <c r="I159" s="301"/>
      <c r="J159" s="41"/>
      <c r="K159" s="41"/>
      <c r="L159" s="45"/>
      <c r="M159" s="302"/>
      <c r="N159" s="303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1069</v>
      </c>
      <c r="AU159" s="18" t="s">
        <v>86</v>
      </c>
    </row>
    <row r="160" s="2" customFormat="1" ht="33" customHeight="1">
      <c r="A160" s="39"/>
      <c r="B160" s="40"/>
      <c r="C160" s="228" t="s">
        <v>236</v>
      </c>
      <c r="D160" s="228" t="s">
        <v>159</v>
      </c>
      <c r="E160" s="229" t="s">
        <v>1106</v>
      </c>
      <c r="F160" s="230" t="s">
        <v>1107</v>
      </c>
      <c r="G160" s="231" t="s">
        <v>258</v>
      </c>
      <c r="H160" s="232">
        <v>83.519999999999996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44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163</v>
      </c>
      <c r="AT160" s="240" t="s">
        <v>159</v>
      </c>
      <c r="AU160" s="240" t="s">
        <v>86</v>
      </c>
      <c r="AY160" s="18" t="s">
        <v>157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163</v>
      </c>
      <c r="BM160" s="240" t="s">
        <v>1108</v>
      </c>
    </row>
    <row r="161" s="15" customFormat="1">
      <c r="A161" s="15"/>
      <c r="B161" s="264"/>
      <c r="C161" s="265"/>
      <c r="D161" s="244" t="s">
        <v>165</v>
      </c>
      <c r="E161" s="266" t="s">
        <v>1</v>
      </c>
      <c r="F161" s="267" t="s">
        <v>1109</v>
      </c>
      <c r="G161" s="265"/>
      <c r="H161" s="268">
        <v>83.519999999999996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165</v>
      </c>
      <c r="AU161" s="274" t="s">
        <v>86</v>
      </c>
      <c r="AV161" s="15" t="s">
        <v>88</v>
      </c>
      <c r="AW161" s="15" t="s">
        <v>34</v>
      </c>
      <c r="AX161" s="15" t="s">
        <v>86</v>
      </c>
      <c r="AY161" s="274" t="s">
        <v>157</v>
      </c>
    </row>
    <row r="162" s="2" customFormat="1" ht="37.8" customHeight="1">
      <c r="A162" s="39"/>
      <c r="B162" s="40"/>
      <c r="C162" s="228" t="s">
        <v>279</v>
      </c>
      <c r="D162" s="228" t="s">
        <v>159</v>
      </c>
      <c r="E162" s="229" t="s">
        <v>1110</v>
      </c>
      <c r="F162" s="230" t="s">
        <v>1111</v>
      </c>
      <c r="G162" s="231" t="s">
        <v>258</v>
      </c>
      <c r="H162" s="232">
        <v>83.519999999999996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44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163</v>
      </c>
      <c r="AT162" s="240" t="s">
        <v>159</v>
      </c>
      <c r="AU162" s="240" t="s">
        <v>86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163</v>
      </c>
      <c r="BM162" s="240" t="s">
        <v>1112</v>
      </c>
    </row>
    <row r="163" s="2" customFormat="1" ht="24.15" customHeight="1">
      <c r="A163" s="39"/>
      <c r="B163" s="40"/>
      <c r="C163" s="228" t="s">
        <v>283</v>
      </c>
      <c r="D163" s="228" t="s">
        <v>159</v>
      </c>
      <c r="E163" s="229" t="s">
        <v>319</v>
      </c>
      <c r="F163" s="230" t="s">
        <v>320</v>
      </c>
      <c r="G163" s="231" t="s">
        <v>258</v>
      </c>
      <c r="H163" s="232">
        <v>83.519999999999996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44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163</v>
      </c>
      <c r="AT163" s="240" t="s">
        <v>159</v>
      </c>
      <c r="AU163" s="240" t="s">
        <v>86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163</v>
      </c>
      <c r="BM163" s="240" t="s">
        <v>1113</v>
      </c>
    </row>
    <row r="164" s="2" customFormat="1" ht="24.15" customHeight="1">
      <c r="A164" s="39"/>
      <c r="B164" s="40"/>
      <c r="C164" s="228" t="s">
        <v>7</v>
      </c>
      <c r="D164" s="228" t="s">
        <v>159</v>
      </c>
      <c r="E164" s="229" t="s">
        <v>363</v>
      </c>
      <c r="F164" s="230" t="s">
        <v>364</v>
      </c>
      <c r="G164" s="231" t="s">
        <v>162</v>
      </c>
      <c r="H164" s="232">
        <v>278.39999999999998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44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163</v>
      </c>
      <c r="AT164" s="240" t="s">
        <v>159</v>
      </c>
      <c r="AU164" s="240" t="s">
        <v>86</v>
      </c>
      <c r="AY164" s="18" t="s">
        <v>157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163</v>
      </c>
      <c r="BM164" s="240" t="s">
        <v>1114</v>
      </c>
    </row>
    <row r="165" s="2" customFormat="1" ht="24.15" customHeight="1">
      <c r="A165" s="39"/>
      <c r="B165" s="40"/>
      <c r="C165" s="228" t="s">
        <v>290</v>
      </c>
      <c r="D165" s="228" t="s">
        <v>159</v>
      </c>
      <c r="E165" s="229" t="s">
        <v>1115</v>
      </c>
      <c r="F165" s="230" t="s">
        <v>1116</v>
      </c>
      <c r="G165" s="231" t="s">
        <v>162</v>
      </c>
      <c r="H165" s="232">
        <v>278.39999999999998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44</v>
      </c>
      <c r="O165" s="92"/>
      <c r="P165" s="238">
        <f>O165*H165</f>
        <v>0</v>
      </c>
      <c r="Q165" s="238">
        <v>9.8999999999999994E-05</v>
      </c>
      <c r="R165" s="238">
        <f>Q165*H165</f>
        <v>0.027561599999999995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163</v>
      </c>
      <c r="AT165" s="240" t="s">
        <v>159</v>
      </c>
      <c r="AU165" s="240" t="s">
        <v>86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1117</v>
      </c>
    </row>
    <row r="166" s="2" customFormat="1" ht="24.15" customHeight="1">
      <c r="A166" s="39"/>
      <c r="B166" s="40"/>
      <c r="C166" s="286" t="s">
        <v>302</v>
      </c>
      <c r="D166" s="286" t="s">
        <v>336</v>
      </c>
      <c r="E166" s="287" t="s">
        <v>1118</v>
      </c>
      <c r="F166" s="288" t="s">
        <v>1119</v>
      </c>
      <c r="G166" s="289" t="s">
        <v>162</v>
      </c>
      <c r="H166" s="290">
        <v>306.24000000000001</v>
      </c>
      <c r="I166" s="291"/>
      <c r="J166" s="292">
        <f>ROUND(I166*H166,2)</f>
        <v>0</v>
      </c>
      <c r="K166" s="293"/>
      <c r="L166" s="294"/>
      <c r="M166" s="295" t="s">
        <v>1</v>
      </c>
      <c r="N166" s="296" t="s">
        <v>44</v>
      </c>
      <c r="O166" s="92"/>
      <c r="P166" s="238">
        <f>O166*H166</f>
        <v>0</v>
      </c>
      <c r="Q166" s="238">
        <v>0.00029999999999999997</v>
      </c>
      <c r="R166" s="238">
        <f>Q166*H166</f>
        <v>0.091871999999999995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212</v>
      </c>
      <c r="AT166" s="240" t="s">
        <v>336</v>
      </c>
      <c r="AU166" s="240" t="s">
        <v>86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163</v>
      </c>
      <c r="BM166" s="240" t="s">
        <v>1120</v>
      </c>
    </row>
    <row r="167" s="15" customFormat="1">
      <c r="A167" s="15"/>
      <c r="B167" s="264"/>
      <c r="C167" s="265"/>
      <c r="D167" s="244" t="s">
        <v>165</v>
      </c>
      <c r="E167" s="265"/>
      <c r="F167" s="267" t="s">
        <v>1121</v>
      </c>
      <c r="G167" s="265"/>
      <c r="H167" s="268">
        <v>306.24000000000001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165</v>
      </c>
      <c r="AU167" s="274" t="s">
        <v>86</v>
      </c>
      <c r="AV167" s="15" t="s">
        <v>88</v>
      </c>
      <c r="AW167" s="15" t="s">
        <v>4</v>
      </c>
      <c r="AX167" s="15" t="s">
        <v>86</v>
      </c>
      <c r="AY167" s="274" t="s">
        <v>157</v>
      </c>
    </row>
    <row r="168" s="2" customFormat="1" ht="24.15" customHeight="1">
      <c r="A168" s="39"/>
      <c r="B168" s="40"/>
      <c r="C168" s="228" t="s">
        <v>331</v>
      </c>
      <c r="D168" s="228" t="s">
        <v>159</v>
      </c>
      <c r="E168" s="229" t="s">
        <v>1122</v>
      </c>
      <c r="F168" s="230" t="s">
        <v>1123</v>
      </c>
      <c r="G168" s="231" t="s">
        <v>162</v>
      </c>
      <c r="H168" s="232">
        <v>278.39999999999998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44</v>
      </c>
      <c r="O168" s="92"/>
      <c r="P168" s="238">
        <f>O168*H168</f>
        <v>0</v>
      </c>
      <c r="Q168" s="238">
        <v>0.68999999999999995</v>
      </c>
      <c r="R168" s="238">
        <f>Q168*H168</f>
        <v>192.09599999999998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163</v>
      </c>
      <c r="AT168" s="240" t="s">
        <v>159</v>
      </c>
      <c r="AU168" s="240" t="s">
        <v>86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163</v>
      </c>
      <c r="BM168" s="240" t="s">
        <v>1124</v>
      </c>
    </row>
    <row r="169" s="2" customFormat="1" ht="24.15" customHeight="1">
      <c r="A169" s="39"/>
      <c r="B169" s="40"/>
      <c r="C169" s="228" t="s">
        <v>335</v>
      </c>
      <c r="D169" s="228" t="s">
        <v>159</v>
      </c>
      <c r="E169" s="229" t="s">
        <v>1125</v>
      </c>
      <c r="F169" s="230" t="s">
        <v>1126</v>
      </c>
      <c r="G169" s="231" t="s">
        <v>162</v>
      </c>
      <c r="H169" s="232">
        <v>278.39999999999998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44</v>
      </c>
      <c r="O169" s="92"/>
      <c r="P169" s="238">
        <f>O169*H169</f>
        <v>0</v>
      </c>
      <c r="Q169" s="238">
        <v>0.0056100000000000004</v>
      </c>
      <c r="R169" s="238">
        <f>Q169*H169</f>
        <v>1.5618239999999999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163</v>
      </c>
      <c r="AT169" s="240" t="s">
        <v>159</v>
      </c>
      <c r="AU169" s="240" t="s">
        <v>86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163</v>
      </c>
      <c r="BM169" s="240" t="s">
        <v>1127</v>
      </c>
    </row>
    <row r="170" s="2" customFormat="1" ht="24.15" customHeight="1">
      <c r="A170" s="39"/>
      <c r="B170" s="40"/>
      <c r="C170" s="228" t="s">
        <v>348</v>
      </c>
      <c r="D170" s="228" t="s">
        <v>159</v>
      </c>
      <c r="E170" s="229" t="s">
        <v>1128</v>
      </c>
      <c r="F170" s="230" t="s">
        <v>1129</v>
      </c>
      <c r="G170" s="231" t="s">
        <v>162</v>
      </c>
      <c r="H170" s="232">
        <v>278.39999999999998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0.12966</v>
      </c>
      <c r="R170" s="238">
        <f>Q170*H170</f>
        <v>36.097344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86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1130</v>
      </c>
    </row>
    <row r="171" s="2" customFormat="1" ht="24.15" customHeight="1">
      <c r="A171" s="39"/>
      <c r="B171" s="40"/>
      <c r="C171" s="228" t="s">
        <v>358</v>
      </c>
      <c r="D171" s="228" t="s">
        <v>159</v>
      </c>
      <c r="E171" s="229" t="s">
        <v>1131</v>
      </c>
      <c r="F171" s="230" t="s">
        <v>1132</v>
      </c>
      <c r="G171" s="231" t="s">
        <v>226</v>
      </c>
      <c r="H171" s="232">
        <v>1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44</v>
      </c>
      <c r="O171" s="92"/>
      <c r="P171" s="238">
        <f>O171*H171</f>
        <v>0</v>
      </c>
      <c r="Q171" s="238">
        <v>0.089779999999999999</v>
      </c>
      <c r="R171" s="238">
        <f>Q171*H171</f>
        <v>0.089779999999999999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163</v>
      </c>
      <c r="AT171" s="240" t="s">
        <v>159</v>
      </c>
      <c r="AU171" s="240" t="s">
        <v>86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163</v>
      </c>
      <c r="BM171" s="240" t="s">
        <v>1133</v>
      </c>
    </row>
    <row r="172" s="2" customFormat="1">
      <c r="A172" s="39"/>
      <c r="B172" s="40"/>
      <c r="C172" s="41"/>
      <c r="D172" s="244" t="s">
        <v>1069</v>
      </c>
      <c r="E172" s="41"/>
      <c r="F172" s="300" t="s">
        <v>1070</v>
      </c>
      <c r="G172" s="41"/>
      <c r="H172" s="41"/>
      <c r="I172" s="301"/>
      <c r="J172" s="41"/>
      <c r="K172" s="41"/>
      <c r="L172" s="45"/>
      <c r="M172" s="302"/>
      <c r="N172" s="303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1069</v>
      </c>
      <c r="AU172" s="18" t="s">
        <v>86</v>
      </c>
    </row>
    <row r="173" s="2" customFormat="1" ht="21.75" customHeight="1">
      <c r="A173" s="39"/>
      <c r="B173" s="40"/>
      <c r="C173" s="228" t="s">
        <v>306</v>
      </c>
      <c r="D173" s="228" t="s">
        <v>159</v>
      </c>
      <c r="E173" s="229" t="s">
        <v>946</v>
      </c>
      <c r="F173" s="230" t="s">
        <v>947</v>
      </c>
      <c r="G173" s="231" t="s">
        <v>325</v>
      </c>
      <c r="H173" s="232">
        <v>27.283000000000001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44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163</v>
      </c>
      <c r="AT173" s="240" t="s">
        <v>159</v>
      </c>
      <c r="AU173" s="240" t="s">
        <v>86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163</v>
      </c>
      <c r="BM173" s="240" t="s">
        <v>1134</v>
      </c>
    </row>
    <row r="174" s="2" customFormat="1" ht="24.15" customHeight="1">
      <c r="A174" s="39"/>
      <c r="B174" s="40"/>
      <c r="C174" s="228" t="s">
        <v>310</v>
      </c>
      <c r="D174" s="228" t="s">
        <v>159</v>
      </c>
      <c r="E174" s="229" t="s">
        <v>950</v>
      </c>
      <c r="F174" s="230" t="s">
        <v>951</v>
      </c>
      <c r="G174" s="231" t="s">
        <v>325</v>
      </c>
      <c r="H174" s="232">
        <v>81.849000000000004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44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163</v>
      </c>
      <c r="AT174" s="240" t="s">
        <v>159</v>
      </c>
      <c r="AU174" s="240" t="s">
        <v>86</v>
      </c>
      <c r="AY174" s="18" t="s">
        <v>157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163</v>
      </c>
      <c r="BM174" s="240" t="s">
        <v>1135</v>
      </c>
    </row>
    <row r="175" s="15" customFormat="1">
      <c r="A175" s="15"/>
      <c r="B175" s="264"/>
      <c r="C175" s="265"/>
      <c r="D175" s="244" t="s">
        <v>165</v>
      </c>
      <c r="E175" s="265"/>
      <c r="F175" s="267" t="s">
        <v>1136</v>
      </c>
      <c r="G175" s="265"/>
      <c r="H175" s="268">
        <v>81.849000000000004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165</v>
      </c>
      <c r="AU175" s="274" t="s">
        <v>86</v>
      </c>
      <c r="AV175" s="15" t="s">
        <v>88</v>
      </c>
      <c r="AW175" s="15" t="s">
        <v>4</v>
      </c>
      <c r="AX175" s="15" t="s">
        <v>86</v>
      </c>
      <c r="AY175" s="274" t="s">
        <v>157</v>
      </c>
    </row>
    <row r="176" s="2" customFormat="1" ht="44.25" customHeight="1">
      <c r="A176" s="39"/>
      <c r="B176" s="40"/>
      <c r="C176" s="228" t="s">
        <v>314</v>
      </c>
      <c r="D176" s="228" t="s">
        <v>159</v>
      </c>
      <c r="E176" s="229" t="s">
        <v>1006</v>
      </c>
      <c r="F176" s="230" t="s">
        <v>1007</v>
      </c>
      <c r="G176" s="231" t="s">
        <v>325</v>
      </c>
      <c r="H176" s="232">
        <v>152.25700000000001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44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163</v>
      </c>
      <c r="AT176" s="240" t="s">
        <v>159</v>
      </c>
      <c r="AU176" s="240" t="s">
        <v>86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163</v>
      </c>
      <c r="BM176" s="240" t="s">
        <v>1137</v>
      </c>
    </row>
    <row r="177" s="15" customFormat="1">
      <c r="A177" s="15"/>
      <c r="B177" s="264"/>
      <c r="C177" s="265"/>
      <c r="D177" s="244" t="s">
        <v>165</v>
      </c>
      <c r="E177" s="266" t="s">
        <v>1</v>
      </c>
      <c r="F177" s="267" t="s">
        <v>1138</v>
      </c>
      <c r="G177" s="265"/>
      <c r="H177" s="268">
        <v>152.25700000000001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4" t="s">
        <v>165</v>
      </c>
      <c r="AU177" s="274" t="s">
        <v>86</v>
      </c>
      <c r="AV177" s="15" t="s">
        <v>88</v>
      </c>
      <c r="AW177" s="15" t="s">
        <v>34</v>
      </c>
      <c r="AX177" s="15" t="s">
        <v>86</v>
      </c>
      <c r="AY177" s="274" t="s">
        <v>157</v>
      </c>
    </row>
    <row r="178" s="2" customFormat="1" ht="44.25" customHeight="1">
      <c r="A178" s="39"/>
      <c r="B178" s="40"/>
      <c r="C178" s="228" t="s">
        <v>318</v>
      </c>
      <c r="D178" s="228" t="s">
        <v>159</v>
      </c>
      <c r="E178" s="229" t="s">
        <v>1010</v>
      </c>
      <c r="F178" s="230" t="s">
        <v>1011</v>
      </c>
      <c r="G178" s="231" t="s">
        <v>325</v>
      </c>
      <c r="H178" s="232">
        <v>27.283000000000001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44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163</v>
      </c>
      <c r="AT178" s="240" t="s">
        <v>159</v>
      </c>
      <c r="AU178" s="240" t="s">
        <v>86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163</v>
      </c>
      <c r="BM178" s="240" t="s">
        <v>1139</v>
      </c>
    </row>
    <row r="179" s="2" customFormat="1" ht="33" customHeight="1">
      <c r="A179" s="39"/>
      <c r="B179" s="40"/>
      <c r="C179" s="228" t="s">
        <v>327</v>
      </c>
      <c r="D179" s="228" t="s">
        <v>159</v>
      </c>
      <c r="E179" s="229" t="s">
        <v>1079</v>
      </c>
      <c r="F179" s="230" t="s">
        <v>1080</v>
      </c>
      <c r="G179" s="231" t="s">
        <v>325</v>
      </c>
      <c r="H179" s="232">
        <v>229.964</v>
      </c>
      <c r="I179" s="233"/>
      <c r="J179" s="234">
        <f>ROUND(I179*H179,2)</f>
        <v>0</v>
      </c>
      <c r="K179" s="235"/>
      <c r="L179" s="45"/>
      <c r="M179" s="304" t="s">
        <v>1</v>
      </c>
      <c r="N179" s="305" t="s">
        <v>44</v>
      </c>
      <c r="O179" s="306"/>
      <c r="P179" s="307">
        <f>O179*H179</f>
        <v>0</v>
      </c>
      <c r="Q179" s="307">
        <v>0</v>
      </c>
      <c r="R179" s="307">
        <f>Q179*H179</f>
        <v>0</v>
      </c>
      <c r="S179" s="307">
        <v>0</v>
      </c>
      <c r="T179" s="30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163</v>
      </c>
      <c r="AT179" s="240" t="s">
        <v>159</v>
      </c>
      <c r="AU179" s="240" t="s">
        <v>86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163</v>
      </c>
      <c r="BM179" s="240" t="s">
        <v>1140</v>
      </c>
    </row>
    <row r="180" s="2" customFormat="1" ht="6.96" customHeight="1">
      <c r="A180" s="39"/>
      <c r="B180" s="67"/>
      <c r="C180" s="68"/>
      <c r="D180" s="68"/>
      <c r="E180" s="68"/>
      <c r="F180" s="68"/>
      <c r="G180" s="68"/>
      <c r="H180" s="68"/>
      <c r="I180" s="68"/>
      <c r="J180" s="68"/>
      <c r="K180" s="68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00jFokgFbAyuWjB+MotTiCPs3gp0qJ1di75J4zUKy1iEF4PVKkwpq0OBDjqnmT6dQzrMeUBVzBmjwkXmd3VDtw==" hashValue="6wxDg8dUlgsmHkpo74MLXvfShBPV5ZoAfWP4OCGrFBWFIcDkDjF7FxVi+DuqFpNScMDoPM5ad09RZ3QfZ7xbUQ==" algorithmName="SHA-512" password="CC35"/>
  <autoFilter ref="C126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4. 2. 2025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37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ROUND((SUM(BE124:BE184)),  2)</f>
        <v>0</v>
      </c>
      <c r="G33" s="39"/>
      <c r="H33" s="39"/>
      <c r="I33" s="165">
        <v>0.20999999999999999</v>
      </c>
      <c r="J33" s="164">
        <f>ROUND(((SUM(BE124:BE184))*I33),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ROUND((SUM(BF124:BF184)),  2)</f>
        <v>0</v>
      </c>
      <c r="G34" s="39"/>
      <c r="H34" s="39"/>
      <c r="I34" s="165">
        <v>0.12</v>
      </c>
      <c r="J34" s="164">
        <f>ROUND(((SUM(BF124:BF184))*I34),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ROUND((SUM(BG124:BG184)),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ROUND((SUM(BH124:BH184)),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ROUND((SUM(BI124:BI184)),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IO.2 - Komenského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4. 2. 2025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Petr Nikl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J125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J126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5"/>
      <c r="C99" s="134"/>
      <c r="D99" s="196" t="s">
        <v>1142</v>
      </c>
      <c r="E99" s="197"/>
      <c r="F99" s="197"/>
      <c r="G99" s="197"/>
      <c r="H99" s="197"/>
      <c r="I99" s="197"/>
      <c r="J99" s="198">
        <f>J132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5"/>
      <c r="C100" s="134"/>
      <c r="D100" s="196" t="s">
        <v>1143</v>
      </c>
      <c r="E100" s="197"/>
      <c r="F100" s="197"/>
      <c r="G100" s="197"/>
      <c r="H100" s="197"/>
      <c r="I100" s="197"/>
      <c r="J100" s="198">
        <f>J138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4"/>
      <c r="D101" s="196" t="s">
        <v>1144</v>
      </c>
      <c r="E101" s="197"/>
      <c r="F101" s="197"/>
      <c r="G101" s="197"/>
      <c r="H101" s="197"/>
      <c r="I101" s="197"/>
      <c r="J101" s="198">
        <f>J142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1145</v>
      </c>
      <c r="E102" s="197"/>
      <c r="F102" s="197"/>
      <c r="G102" s="197"/>
      <c r="H102" s="197"/>
      <c r="I102" s="197"/>
      <c r="J102" s="198">
        <f>J144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4"/>
      <c r="D103" s="196" t="s">
        <v>1146</v>
      </c>
      <c r="E103" s="197"/>
      <c r="F103" s="197"/>
      <c r="G103" s="197"/>
      <c r="H103" s="197"/>
      <c r="I103" s="197"/>
      <c r="J103" s="198">
        <f>J153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1147</v>
      </c>
      <c r="E104" s="197"/>
      <c r="F104" s="197"/>
      <c r="G104" s="197"/>
      <c r="H104" s="197"/>
      <c r="I104" s="197"/>
      <c r="J104" s="198">
        <f>J164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84" t="str">
        <f>E7</f>
        <v>Stavební úpravy komunikací Žitná, Hanácká, Komenského, Staškova, Květinová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IO.2 - Komenského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Šternberk</v>
      </c>
      <c r="G118" s="41"/>
      <c r="H118" s="41"/>
      <c r="I118" s="33" t="s">
        <v>22</v>
      </c>
      <c r="J118" s="80" t="str">
        <f>IF(J12="","",J12)</f>
        <v>4. 2. 2025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Šternberk</v>
      </c>
      <c r="G120" s="41"/>
      <c r="H120" s="41"/>
      <c r="I120" s="33" t="s">
        <v>32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Petr Nikl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143</v>
      </c>
      <c r="D123" s="203" t="s">
        <v>64</v>
      </c>
      <c r="E123" s="203" t="s">
        <v>60</v>
      </c>
      <c r="F123" s="203" t="s">
        <v>61</v>
      </c>
      <c r="G123" s="203" t="s">
        <v>144</v>
      </c>
      <c r="H123" s="203" t="s">
        <v>145</v>
      </c>
      <c r="I123" s="203" t="s">
        <v>146</v>
      </c>
      <c r="J123" s="204" t="s">
        <v>125</v>
      </c>
      <c r="K123" s="205" t="s">
        <v>147</v>
      </c>
      <c r="L123" s="206"/>
      <c r="M123" s="101" t="s">
        <v>1</v>
      </c>
      <c r="N123" s="102" t="s">
        <v>43</v>
      </c>
      <c r="O123" s="102" t="s">
        <v>148</v>
      </c>
      <c r="P123" s="102" t="s">
        <v>149</v>
      </c>
      <c r="Q123" s="102" t="s">
        <v>150</v>
      </c>
      <c r="R123" s="102" t="s">
        <v>151</v>
      </c>
      <c r="S123" s="102" t="s">
        <v>152</v>
      </c>
      <c r="T123" s="103" t="s">
        <v>153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154</v>
      </c>
      <c r="D124" s="41"/>
      <c r="E124" s="41"/>
      <c r="F124" s="41"/>
      <c r="G124" s="41"/>
      <c r="H124" s="41"/>
      <c r="I124" s="41"/>
      <c r="J124" s="207">
        <f>BK124</f>
        <v>0</v>
      </c>
      <c r="K124" s="41"/>
      <c r="L124" s="45"/>
      <c r="M124" s="104"/>
      <c r="N124" s="208"/>
      <c r="O124" s="105"/>
      <c r="P124" s="209">
        <f>P125</f>
        <v>0</v>
      </c>
      <c r="Q124" s="105"/>
      <c r="R124" s="209">
        <f>R125</f>
        <v>225.11258203999998</v>
      </c>
      <c r="S124" s="105"/>
      <c r="T124" s="210">
        <f>T125</f>
        <v>118.0364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127</v>
      </c>
      <c r="BK124" s="211">
        <f>BK125</f>
        <v>0</v>
      </c>
    </row>
    <row r="125" s="12" customFormat="1" ht="25.92" customHeight="1">
      <c r="A125" s="12"/>
      <c r="B125" s="212"/>
      <c r="C125" s="213"/>
      <c r="D125" s="214" t="s">
        <v>78</v>
      </c>
      <c r="E125" s="215" t="s">
        <v>155</v>
      </c>
      <c r="F125" s="215" t="s">
        <v>156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P126+P164</f>
        <v>0</v>
      </c>
      <c r="Q125" s="220"/>
      <c r="R125" s="221">
        <f>R126+R164</f>
        <v>225.11258203999998</v>
      </c>
      <c r="S125" s="220"/>
      <c r="T125" s="222">
        <f>T126+T164</f>
        <v>118.0364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86</v>
      </c>
      <c r="AT125" s="224" t="s">
        <v>78</v>
      </c>
      <c r="AU125" s="224" t="s">
        <v>79</v>
      </c>
      <c r="AY125" s="223" t="s">
        <v>157</v>
      </c>
      <c r="BK125" s="225">
        <f>BK126+BK164</f>
        <v>0</v>
      </c>
    </row>
    <row r="126" s="12" customFormat="1" ht="22.8" customHeight="1">
      <c r="A126" s="12"/>
      <c r="B126" s="212"/>
      <c r="C126" s="213"/>
      <c r="D126" s="214" t="s">
        <v>78</v>
      </c>
      <c r="E126" s="226" t="s">
        <v>86</v>
      </c>
      <c r="F126" s="226" t="s">
        <v>158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P127+SUM(P128:P132)+P138+P142+P144+P153</f>
        <v>0</v>
      </c>
      <c r="Q126" s="220"/>
      <c r="R126" s="221">
        <f>R127+SUM(R128:R132)+R138+R142+R144+R153</f>
        <v>101.01002233999999</v>
      </c>
      <c r="S126" s="220"/>
      <c r="T126" s="222">
        <f>T127+SUM(T128:T132)+T138+T142+T144+T153</f>
        <v>103.307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86</v>
      </c>
      <c r="AT126" s="224" t="s">
        <v>78</v>
      </c>
      <c r="AU126" s="224" t="s">
        <v>86</v>
      </c>
      <c r="AY126" s="223" t="s">
        <v>157</v>
      </c>
      <c r="BK126" s="225">
        <f>BK127+SUM(BK128:BK132)+BK138+BK142+BK144+BK153</f>
        <v>0</v>
      </c>
    </row>
    <row r="127" s="2" customFormat="1" ht="24.15" customHeight="1">
      <c r="A127" s="39"/>
      <c r="B127" s="40"/>
      <c r="C127" s="228" t="s">
        <v>86</v>
      </c>
      <c r="D127" s="228" t="s">
        <v>159</v>
      </c>
      <c r="E127" s="229" t="s">
        <v>160</v>
      </c>
      <c r="F127" s="230" t="s">
        <v>161</v>
      </c>
      <c r="G127" s="231" t="s">
        <v>162</v>
      </c>
      <c r="H127" s="232">
        <v>2.2000000000000002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44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0.255</v>
      </c>
      <c r="T127" s="239">
        <f>S127*H127</f>
        <v>0.56100000000000005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163</v>
      </c>
      <c r="AT127" s="240" t="s">
        <v>159</v>
      </c>
      <c r="AU127" s="240" t="s">
        <v>88</v>
      </c>
      <c r="AY127" s="18" t="s">
        <v>157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163</v>
      </c>
      <c r="BM127" s="240" t="s">
        <v>1148</v>
      </c>
    </row>
    <row r="128" s="2" customFormat="1">
      <c r="A128" s="39"/>
      <c r="B128" s="40"/>
      <c r="C128" s="41"/>
      <c r="D128" s="244" t="s">
        <v>1069</v>
      </c>
      <c r="E128" s="41"/>
      <c r="F128" s="300" t="s">
        <v>1149</v>
      </c>
      <c r="G128" s="41"/>
      <c r="H128" s="41"/>
      <c r="I128" s="301"/>
      <c r="J128" s="41"/>
      <c r="K128" s="41"/>
      <c r="L128" s="45"/>
      <c r="M128" s="302"/>
      <c r="N128" s="303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1069</v>
      </c>
      <c r="AU128" s="18" t="s">
        <v>88</v>
      </c>
    </row>
    <row r="129" s="2" customFormat="1" ht="24.15" customHeight="1">
      <c r="A129" s="39"/>
      <c r="B129" s="40"/>
      <c r="C129" s="228" t="s">
        <v>88</v>
      </c>
      <c r="D129" s="228" t="s">
        <v>159</v>
      </c>
      <c r="E129" s="229" t="s">
        <v>1056</v>
      </c>
      <c r="F129" s="230" t="s">
        <v>1057</v>
      </c>
      <c r="G129" s="231" t="s">
        <v>162</v>
      </c>
      <c r="H129" s="232">
        <v>501.60000000000002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44</v>
      </c>
      <c r="O129" s="92"/>
      <c r="P129" s="238">
        <f>O129*H129</f>
        <v>0</v>
      </c>
      <c r="Q129" s="238">
        <v>1.0000000000000001E-05</v>
      </c>
      <c r="R129" s="238">
        <f>Q129*H129</f>
        <v>0.0050160000000000005</v>
      </c>
      <c r="S129" s="238">
        <v>0.11500000000000001</v>
      </c>
      <c r="T129" s="239">
        <f>S129*H129</f>
        <v>57.684000000000005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163</v>
      </c>
      <c r="AT129" s="240" t="s">
        <v>159</v>
      </c>
      <c r="AU129" s="240" t="s">
        <v>88</v>
      </c>
      <c r="AY129" s="18" t="s">
        <v>157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86</v>
      </c>
      <c r="BK129" s="241">
        <f>ROUND(I129*H129,2)</f>
        <v>0</v>
      </c>
      <c r="BL129" s="18" t="s">
        <v>163</v>
      </c>
      <c r="BM129" s="240" t="s">
        <v>1150</v>
      </c>
    </row>
    <row r="130" s="15" customFormat="1">
      <c r="A130" s="15"/>
      <c r="B130" s="264"/>
      <c r="C130" s="265"/>
      <c r="D130" s="244" t="s">
        <v>165</v>
      </c>
      <c r="E130" s="266" t="s">
        <v>1</v>
      </c>
      <c r="F130" s="267" t="s">
        <v>1151</v>
      </c>
      <c r="G130" s="265"/>
      <c r="H130" s="268">
        <v>501.60000000000002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4" t="s">
        <v>165</v>
      </c>
      <c r="AU130" s="274" t="s">
        <v>88</v>
      </c>
      <c r="AV130" s="15" t="s">
        <v>88</v>
      </c>
      <c r="AW130" s="15" t="s">
        <v>34</v>
      </c>
      <c r="AX130" s="15" t="s">
        <v>86</v>
      </c>
      <c r="AY130" s="274" t="s">
        <v>157</v>
      </c>
    </row>
    <row r="131" s="2" customFormat="1" ht="16.5" customHeight="1">
      <c r="A131" s="39"/>
      <c r="B131" s="40"/>
      <c r="C131" s="228" t="s">
        <v>176</v>
      </c>
      <c r="D131" s="228" t="s">
        <v>159</v>
      </c>
      <c r="E131" s="229" t="s">
        <v>1060</v>
      </c>
      <c r="F131" s="230" t="s">
        <v>1061</v>
      </c>
      <c r="G131" s="231" t="s">
        <v>1062</v>
      </c>
      <c r="H131" s="232">
        <v>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44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1063</v>
      </c>
      <c r="AT131" s="240" t="s">
        <v>159</v>
      </c>
      <c r="AU131" s="240" t="s">
        <v>88</v>
      </c>
      <c r="AY131" s="18" t="s">
        <v>157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1063</v>
      </c>
      <c r="BM131" s="240" t="s">
        <v>1152</v>
      </c>
    </row>
    <row r="132" s="12" customFormat="1" ht="20.88" customHeight="1">
      <c r="A132" s="12"/>
      <c r="B132" s="212"/>
      <c r="C132" s="213"/>
      <c r="D132" s="214" t="s">
        <v>78</v>
      </c>
      <c r="E132" s="226" t="s">
        <v>462</v>
      </c>
      <c r="F132" s="226" t="s">
        <v>1065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SUM(P133:P137)</f>
        <v>0</v>
      </c>
      <c r="Q132" s="220"/>
      <c r="R132" s="221">
        <f>SUM(R133:R137)</f>
        <v>65.31877200000001</v>
      </c>
      <c r="S132" s="220"/>
      <c r="T132" s="222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86</v>
      </c>
      <c r="AT132" s="224" t="s">
        <v>78</v>
      </c>
      <c r="AU132" s="224" t="s">
        <v>88</v>
      </c>
      <c r="AY132" s="223" t="s">
        <v>157</v>
      </c>
      <c r="BK132" s="225">
        <f>SUM(BK133:BK137)</f>
        <v>0</v>
      </c>
    </row>
    <row r="133" s="2" customFormat="1" ht="24.15" customHeight="1">
      <c r="A133" s="39"/>
      <c r="B133" s="40"/>
      <c r="C133" s="228" t="s">
        <v>163</v>
      </c>
      <c r="D133" s="228" t="s">
        <v>159</v>
      </c>
      <c r="E133" s="229" t="s">
        <v>1066</v>
      </c>
      <c r="F133" s="230" t="s">
        <v>1067</v>
      </c>
      <c r="G133" s="231" t="s">
        <v>226</v>
      </c>
      <c r="H133" s="232">
        <v>30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44</v>
      </c>
      <c r="O133" s="92"/>
      <c r="P133" s="238">
        <f>O133*H133</f>
        <v>0</v>
      </c>
      <c r="Q133" s="238">
        <v>0.00084999999999999995</v>
      </c>
      <c r="R133" s="238">
        <f>Q133*H133</f>
        <v>0.025499999999999998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163</v>
      </c>
      <c r="AT133" s="240" t="s">
        <v>159</v>
      </c>
      <c r="AU133" s="240" t="s">
        <v>176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163</v>
      </c>
      <c r="BM133" s="240" t="s">
        <v>1153</v>
      </c>
    </row>
    <row r="134" s="2" customFormat="1">
      <c r="A134" s="39"/>
      <c r="B134" s="40"/>
      <c r="C134" s="41"/>
      <c r="D134" s="244" t="s">
        <v>1069</v>
      </c>
      <c r="E134" s="41"/>
      <c r="F134" s="300" t="s">
        <v>1070</v>
      </c>
      <c r="G134" s="41"/>
      <c r="H134" s="41"/>
      <c r="I134" s="301"/>
      <c r="J134" s="41"/>
      <c r="K134" s="41"/>
      <c r="L134" s="45"/>
      <c r="M134" s="302"/>
      <c r="N134" s="303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1069</v>
      </c>
      <c r="AU134" s="18" t="s">
        <v>176</v>
      </c>
    </row>
    <row r="135" s="2" customFormat="1" ht="24.15" customHeight="1">
      <c r="A135" s="39"/>
      <c r="B135" s="40"/>
      <c r="C135" s="228" t="s">
        <v>198</v>
      </c>
      <c r="D135" s="228" t="s">
        <v>159</v>
      </c>
      <c r="E135" s="229" t="s">
        <v>1071</v>
      </c>
      <c r="F135" s="230" t="s">
        <v>1072</v>
      </c>
      <c r="G135" s="231" t="s">
        <v>162</v>
      </c>
      <c r="H135" s="232">
        <v>501.60000000000002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44</v>
      </c>
      <c r="O135" s="92"/>
      <c r="P135" s="238">
        <f>O135*H135</f>
        <v>0</v>
      </c>
      <c r="Q135" s="238">
        <v>0.00051000000000000004</v>
      </c>
      <c r="R135" s="238">
        <f>Q135*H135</f>
        <v>0.25581600000000004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163</v>
      </c>
      <c r="AT135" s="240" t="s">
        <v>159</v>
      </c>
      <c r="AU135" s="240" t="s">
        <v>176</v>
      </c>
      <c r="AY135" s="18" t="s">
        <v>157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163</v>
      </c>
      <c r="BM135" s="240" t="s">
        <v>1154</v>
      </c>
    </row>
    <row r="136" s="2" customFormat="1" ht="33" customHeight="1">
      <c r="A136" s="39"/>
      <c r="B136" s="40"/>
      <c r="C136" s="228" t="s">
        <v>202</v>
      </c>
      <c r="D136" s="228" t="s">
        <v>159</v>
      </c>
      <c r="E136" s="229" t="s">
        <v>580</v>
      </c>
      <c r="F136" s="230" t="s">
        <v>581</v>
      </c>
      <c r="G136" s="231" t="s">
        <v>162</v>
      </c>
      <c r="H136" s="232">
        <v>501.60000000000002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44</v>
      </c>
      <c r="O136" s="92"/>
      <c r="P136" s="238">
        <f>O136*H136</f>
        <v>0</v>
      </c>
      <c r="Q136" s="238">
        <v>0.12966</v>
      </c>
      <c r="R136" s="238">
        <f>Q136*H136</f>
        <v>65.037456000000006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163</v>
      </c>
      <c r="AT136" s="240" t="s">
        <v>159</v>
      </c>
      <c r="AU136" s="240" t="s">
        <v>176</v>
      </c>
      <c r="AY136" s="18" t="s">
        <v>157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163</v>
      </c>
      <c r="BM136" s="240" t="s">
        <v>1155</v>
      </c>
    </row>
    <row r="137" s="2" customFormat="1" ht="33" customHeight="1">
      <c r="A137" s="39"/>
      <c r="B137" s="40"/>
      <c r="C137" s="228" t="s">
        <v>206</v>
      </c>
      <c r="D137" s="228" t="s">
        <v>159</v>
      </c>
      <c r="E137" s="229" t="s">
        <v>1079</v>
      </c>
      <c r="F137" s="230" t="s">
        <v>1080</v>
      </c>
      <c r="G137" s="231" t="s">
        <v>325</v>
      </c>
      <c r="H137" s="232">
        <v>65.310000000000002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44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163</v>
      </c>
      <c r="AT137" s="240" t="s">
        <v>159</v>
      </c>
      <c r="AU137" s="240" t="s">
        <v>176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163</v>
      </c>
      <c r="BM137" s="240" t="s">
        <v>1156</v>
      </c>
    </row>
    <row r="138" s="12" customFormat="1" ht="20.88" customHeight="1">
      <c r="A138" s="12"/>
      <c r="B138" s="212"/>
      <c r="C138" s="213"/>
      <c r="D138" s="214" t="s">
        <v>78</v>
      </c>
      <c r="E138" s="226" t="s">
        <v>466</v>
      </c>
      <c r="F138" s="226" t="s">
        <v>1157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SUM(P139:P141)</f>
        <v>0</v>
      </c>
      <c r="Q138" s="220"/>
      <c r="R138" s="221">
        <f>SUM(R139:R141)</f>
        <v>15.12915134</v>
      </c>
      <c r="S138" s="220"/>
      <c r="T138" s="22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78</v>
      </c>
      <c r="AU138" s="224" t="s">
        <v>88</v>
      </c>
      <c r="AY138" s="223" t="s">
        <v>157</v>
      </c>
      <c r="BK138" s="225">
        <f>SUM(BK139:BK141)</f>
        <v>0</v>
      </c>
    </row>
    <row r="139" s="2" customFormat="1" ht="24.15" customHeight="1">
      <c r="A139" s="39"/>
      <c r="B139" s="40"/>
      <c r="C139" s="228" t="s">
        <v>212</v>
      </c>
      <c r="D139" s="228" t="s">
        <v>159</v>
      </c>
      <c r="E139" s="229" t="s">
        <v>1131</v>
      </c>
      <c r="F139" s="230" t="s">
        <v>1132</v>
      </c>
      <c r="G139" s="231" t="s">
        <v>226</v>
      </c>
      <c r="H139" s="232">
        <v>142.09999999999999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44</v>
      </c>
      <c r="O139" s="92"/>
      <c r="P139" s="238">
        <f>O139*H139</f>
        <v>0</v>
      </c>
      <c r="Q139" s="238">
        <v>0.089779999999999999</v>
      </c>
      <c r="R139" s="238">
        <f>Q139*H139</f>
        <v>12.757738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163</v>
      </c>
      <c r="AT139" s="240" t="s">
        <v>159</v>
      </c>
      <c r="AU139" s="240" t="s">
        <v>176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163</v>
      </c>
      <c r="BM139" s="240" t="s">
        <v>1158</v>
      </c>
    </row>
    <row r="140" s="2" customFormat="1" ht="24.15" customHeight="1">
      <c r="A140" s="39"/>
      <c r="B140" s="40"/>
      <c r="C140" s="228" t="s">
        <v>223</v>
      </c>
      <c r="D140" s="228" t="s">
        <v>159</v>
      </c>
      <c r="E140" s="229" t="s">
        <v>1159</v>
      </c>
      <c r="F140" s="230" t="s">
        <v>1160</v>
      </c>
      <c r="G140" s="231" t="s">
        <v>258</v>
      </c>
      <c r="H140" s="232">
        <v>1.0509999999999999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44</v>
      </c>
      <c r="O140" s="92"/>
      <c r="P140" s="238">
        <f>O140*H140</f>
        <v>0</v>
      </c>
      <c r="Q140" s="238">
        <v>2.2563399999999998</v>
      </c>
      <c r="R140" s="238">
        <f>Q140*H140</f>
        <v>2.3714133399999997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163</v>
      </c>
      <c r="AT140" s="240" t="s">
        <v>159</v>
      </c>
      <c r="AU140" s="240" t="s">
        <v>176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163</v>
      </c>
      <c r="BM140" s="240" t="s">
        <v>1161</v>
      </c>
    </row>
    <row r="141" s="15" customFormat="1">
      <c r="A141" s="15"/>
      <c r="B141" s="264"/>
      <c r="C141" s="265"/>
      <c r="D141" s="244" t="s">
        <v>165</v>
      </c>
      <c r="E141" s="266" t="s">
        <v>1</v>
      </c>
      <c r="F141" s="267" t="s">
        <v>1162</v>
      </c>
      <c r="G141" s="265"/>
      <c r="H141" s="268">
        <v>1.0509999999999999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165</v>
      </c>
      <c r="AU141" s="274" t="s">
        <v>176</v>
      </c>
      <c r="AV141" s="15" t="s">
        <v>88</v>
      </c>
      <c r="AW141" s="15" t="s">
        <v>34</v>
      </c>
      <c r="AX141" s="15" t="s">
        <v>86</v>
      </c>
      <c r="AY141" s="274" t="s">
        <v>157</v>
      </c>
    </row>
    <row r="142" s="12" customFormat="1" ht="20.88" customHeight="1">
      <c r="A142" s="12"/>
      <c r="B142" s="212"/>
      <c r="C142" s="213"/>
      <c r="D142" s="214" t="s">
        <v>78</v>
      </c>
      <c r="E142" s="226" t="s">
        <v>597</v>
      </c>
      <c r="F142" s="226" t="s">
        <v>1082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P143</f>
        <v>0</v>
      </c>
      <c r="Q142" s="220"/>
      <c r="R142" s="221">
        <f>R143</f>
        <v>0.84160000000000001</v>
      </c>
      <c r="S142" s="220"/>
      <c r="T142" s="22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86</v>
      </c>
      <c r="AT142" s="224" t="s">
        <v>78</v>
      </c>
      <c r="AU142" s="224" t="s">
        <v>88</v>
      </c>
      <c r="AY142" s="223" t="s">
        <v>157</v>
      </c>
      <c r="BK142" s="225">
        <f>BK143</f>
        <v>0</v>
      </c>
    </row>
    <row r="143" s="2" customFormat="1" ht="24.15" customHeight="1">
      <c r="A143" s="39"/>
      <c r="B143" s="40"/>
      <c r="C143" s="228" t="s">
        <v>230</v>
      </c>
      <c r="D143" s="228" t="s">
        <v>159</v>
      </c>
      <c r="E143" s="229" t="s">
        <v>718</v>
      </c>
      <c r="F143" s="230" t="s">
        <v>719</v>
      </c>
      <c r="G143" s="231" t="s">
        <v>372</v>
      </c>
      <c r="H143" s="232">
        <v>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44</v>
      </c>
      <c r="O143" s="92"/>
      <c r="P143" s="238">
        <f>O143*H143</f>
        <v>0</v>
      </c>
      <c r="Q143" s="238">
        <v>0.42080000000000001</v>
      </c>
      <c r="R143" s="238">
        <f>Q143*H143</f>
        <v>0.84160000000000001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163</v>
      </c>
      <c r="AT143" s="240" t="s">
        <v>159</v>
      </c>
      <c r="AU143" s="240" t="s">
        <v>176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163</v>
      </c>
      <c r="BM143" s="240" t="s">
        <v>1163</v>
      </c>
    </row>
    <row r="144" s="12" customFormat="1" ht="20.88" customHeight="1">
      <c r="A144" s="12"/>
      <c r="B144" s="212"/>
      <c r="C144" s="213"/>
      <c r="D144" s="214" t="s">
        <v>78</v>
      </c>
      <c r="E144" s="226" t="s">
        <v>223</v>
      </c>
      <c r="F144" s="226" t="s">
        <v>1086</v>
      </c>
      <c r="G144" s="213"/>
      <c r="H144" s="213"/>
      <c r="I144" s="216"/>
      <c r="J144" s="227">
        <f>BK144</f>
        <v>0</v>
      </c>
      <c r="K144" s="213"/>
      <c r="L144" s="218"/>
      <c r="M144" s="219"/>
      <c r="N144" s="220"/>
      <c r="O144" s="220"/>
      <c r="P144" s="221">
        <f>SUM(P145:P152)</f>
        <v>0</v>
      </c>
      <c r="Q144" s="220"/>
      <c r="R144" s="221">
        <f>SUM(R145:R152)</f>
        <v>19.707866999999997</v>
      </c>
      <c r="S144" s="220"/>
      <c r="T144" s="222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86</v>
      </c>
      <c r="AT144" s="224" t="s">
        <v>78</v>
      </c>
      <c r="AU144" s="224" t="s">
        <v>88</v>
      </c>
      <c r="AY144" s="223" t="s">
        <v>157</v>
      </c>
      <c r="BK144" s="225">
        <f>SUM(BK145:BK152)</f>
        <v>0</v>
      </c>
    </row>
    <row r="145" s="2" customFormat="1" ht="24.15" customHeight="1">
      <c r="A145" s="39"/>
      <c r="B145" s="40"/>
      <c r="C145" s="228" t="s">
        <v>243</v>
      </c>
      <c r="D145" s="228" t="s">
        <v>159</v>
      </c>
      <c r="E145" s="229" t="s">
        <v>1164</v>
      </c>
      <c r="F145" s="230" t="s">
        <v>1165</v>
      </c>
      <c r="G145" s="231" t="s">
        <v>226</v>
      </c>
      <c r="H145" s="232">
        <v>140.09999999999999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44</v>
      </c>
      <c r="O145" s="92"/>
      <c r="P145" s="238">
        <f>O145*H145</f>
        <v>0</v>
      </c>
      <c r="Q145" s="238">
        <v>0.14066999999999999</v>
      </c>
      <c r="R145" s="238">
        <f>Q145*H145</f>
        <v>19.707866999999997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163</v>
      </c>
      <c r="AT145" s="240" t="s">
        <v>159</v>
      </c>
      <c r="AU145" s="240" t="s">
        <v>176</v>
      </c>
      <c r="AY145" s="18" t="s">
        <v>157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163</v>
      </c>
      <c r="BM145" s="240" t="s">
        <v>1166</v>
      </c>
    </row>
    <row r="146" s="15" customFormat="1">
      <c r="A146" s="15"/>
      <c r="B146" s="264"/>
      <c r="C146" s="265"/>
      <c r="D146" s="244" t="s">
        <v>165</v>
      </c>
      <c r="E146" s="266" t="s">
        <v>1</v>
      </c>
      <c r="F146" s="267" t="s">
        <v>1167</v>
      </c>
      <c r="G146" s="265"/>
      <c r="H146" s="268">
        <v>140.09999999999999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165</v>
      </c>
      <c r="AU146" s="274" t="s">
        <v>176</v>
      </c>
      <c r="AV146" s="15" t="s">
        <v>88</v>
      </c>
      <c r="AW146" s="15" t="s">
        <v>34</v>
      </c>
      <c r="AX146" s="15" t="s">
        <v>86</v>
      </c>
      <c r="AY146" s="274" t="s">
        <v>157</v>
      </c>
    </row>
    <row r="147" s="2" customFormat="1" ht="16.5" customHeight="1">
      <c r="A147" s="39"/>
      <c r="B147" s="40"/>
      <c r="C147" s="228" t="s">
        <v>8</v>
      </c>
      <c r="D147" s="228" t="s">
        <v>159</v>
      </c>
      <c r="E147" s="229" t="s">
        <v>888</v>
      </c>
      <c r="F147" s="230" t="s">
        <v>889</v>
      </c>
      <c r="G147" s="231" t="s">
        <v>226</v>
      </c>
      <c r="H147" s="232">
        <v>39.200000000000003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44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163</v>
      </c>
      <c r="AT147" s="240" t="s">
        <v>159</v>
      </c>
      <c r="AU147" s="240" t="s">
        <v>176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163</v>
      </c>
      <c r="BM147" s="240" t="s">
        <v>1168</v>
      </c>
    </row>
    <row r="148" s="15" customFormat="1">
      <c r="A148" s="15"/>
      <c r="B148" s="264"/>
      <c r="C148" s="265"/>
      <c r="D148" s="244" t="s">
        <v>165</v>
      </c>
      <c r="E148" s="266" t="s">
        <v>1</v>
      </c>
      <c r="F148" s="267" t="s">
        <v>1169</v>
      </c>
      <c r="G148" s="265"/>
      <c r="H148" s="268">
        <v>27.199999999999999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165</v>
      </c>
      <c r="AU148" s="274" t="s">
        <v>176</v>
      </c>
      <c r="AV148" s="15" t="s">
        <v>88</v>
      </c>
      <c r="AW148" s="15" t="s">
        <v>34</v>
      </c>
      <c r="AX148" s="15" t="s">
        <v>79</v>
      </c>
      <c r="AY148" s="274" t="s">
        <v>157</v>
      </c>
    </row>
    <row r="149" s="15" customFormat="1">
      <c r="A149" s="15"/>
      <c r="B149" s="264"/>
      <c r="C149" s="265"/>
      <c r="D149" s="244" t="s">
        <v>165</v>
      </c>
      <c r="E149" s="266" t="s">
        <v>1</v>
      </c>
      <c r="F149" s="267" t="s">
        <v>1170</v>
      </c>
      <c r="G149" s="265"/>
      <c r="H149" s="268">
        <v>12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165</v>
      </c>
      <c r="AU149" s="274" t="s">
        <v>176</v>
      </c>
      <c r="AV149" s="15" t="s">
        <v>88</v>
      </c>
      <c r="AW149" s="15" t="s">
        <v>34</v>
      </c>
      <c r="AX149" s="15" t="s">
        <v>79</v>
      </c>
      <c r="AY149" s="274" t="s">
        <v>157</v>
      </c>
    </row>
    <row r="150" s="16" customFormat="1">
      <c r="A150" s="16"/>
      <c r="B150" s="275"/>
      <c r="C150" s="276"/>
      <c r="D150" s="244" t="s">
        <v>165</v>
      </c>
      <c r="E150" s="277" t="s">
        <v>1</v>
      </c>
      <c r="F150" s="278" t="s">
        <v>181</v>
      </c>
      <c r="G150" s="276"/>
      <c r="H150" s="279">
        <v>39.200000000000003</v>
      </c>
      <c r="I150" s="280"/>
      <c r="J150" s="276"/>
      <c r="K150" s="276"/>
      <c r="L150" s="281"/>
      <c r="M150" s="282"/>
      <c r="N150" s="283"/>
      <c r="O150" s="283"/>
      <c r="P150" s="283"/>
      <c r="Q150" s="283"/>
      <c r="R150" s="283"/>
      <c r="S150" s="283"/>
      <c r="T150" s="28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85" t="s">
        <v>165</v>
      </c>
      <c r="AU150" s="285" t="s">
        <v>176</v>
      </c>
      <c r="AV150" s="16" t="s">
        <v>163</v>
      </c>
      <c r="AW150" s="16" t="s">
        <v>34</v>
      </c>
      <c r="AX150" s="16" t="s">
        <v>86</v>
      </c>
      <c r="AY150" s="285" t="s">
        <v>157</v>
      </c>
    </row>
    <row r="151" s="2" customFormat="1" ht="21.75" customHeight="1">
      <c r="A151" s="39"/>
      <c r="B151" s="40"/>
      <c r="C151" s="228" t="s">
        <v>272</v>
      </c>
      <c r="D151" s="228" t="s">
        <v>159</v>
      </c>
      <c r="E151" s="229" t="s">
        <v>1171</v>
      </c>
      <c r="F151" s="230" t="s">
        <v>1172</v>
      </c>
      <c r="G151" s="231" t="s">
        <v>226</v>
      </c>
      <c r="H151" s="232">
        <v>140.09999999999999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44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163</v>
      </c>
      <c r="AT151" s="240" t="s">
        <v>159</v>
      </c>
      <c r="AU151" s="240" t="s">
        <v>176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163</v>
      </c>
      <c r="BM151" s="240" t="s">
        <v>1173</v>
      </c>
    </row>
    <row r="152" s="2" customFormat="1" ht="24.15" customHeight="1">
      <c r="A152" s="39"/>
      <c r="B152" s="40"/>
      <c r="C152" s="228" t="s">
        <v>255</v>
      </c>
      <c r="D152" s="228" t="s">
        <v>159</v>
      </c>
      <c r="E152" s="229" t="s">
        <v>1174</v>
      </c>
      <c r="F152" s="230" t="s">
        <v>1175</v>
      </c>
      <c r="G152" s="231" t="s">
        <v>162</v>
      </c>
      <c r="H152" s="232">
        <v>2.2000000000000002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44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163</v>
      </c>
      <c r="AT152" s="240" t="s">
        <v>159</v>
      </c>
      <c r="AU152" s="240" t="s">
        <v>176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163</v>
      </c>
      <c r="BM152" s="240" t="s">
        <v>1176</v>
      </c>
    </row>
    <row r="153" s="12" customFormat="1" ht="20.88" customHeight="1">
      <c r="A153" s="12"/>
      <c r="B153" s="212"/>
      <c r="C153" s="213"/>
      <c r="D153" s="214" t="s">
        <v>78</v>
      </c>
      <c r="E153" s="226" t="s">
        <v>687</v>
      </c>
      <c r="F153" s="226" t="s">
        <v>1090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SUM(P154:P163)</f>
        <v>0</v>
      </c>
      <c r="Q153" s="220"/>
      <c r="R153" s="221">
        <f>SUM(R154:R163)</f>
        <v>0.0076159999999999995</v>
      </c>
      <c r="S153" s="220"/>
      <c r="T153" s="222">
        <f>SUM(T154:T163)</f>
        <v>45.061999999999998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86</v>
      </c>
      <c r="AT153" s="224" t="s">
        <v>78</v>
      </c>
      <c r="AU153" s="224" t="s">
        <v>88</v>
      </c>
      <c r="AY153" s="223" t="s">
        <v>157</v>
      </c>
      <c r="BK153" s="225">
        <f>SUM(BK154:BK163)</f>
        <v>0</v>
      </c>
    </row>
    <row r="154" s="2" customFormat="1" ht="16.5" customHeight="1">
      <c r="A154" s="39"/>
      <c r="B154" s="40"/>
      <c r="C154" s="228" t="s">
        <v>260</v>
      </c>
      <c r="D154" s="228" t="s">
        <v>159</v>
      </c>
      <c r="E154" s="229" t="s">
        <v>224</v>
      </c>
      <c r="F154" s="230" t="s">
        <v>225</v>
      </c>
      <c r="G154" s="231" t="s">
        <v>226</v>
      </c>
      <c r="H154" s="232">
        <v>140.09999999999999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0.20499999999999999</v>
      </c>
      <c r="T154" s="239">
        <f>S154*H154</f>
        <v>28.720499999999998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176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1177</v>
      </c>
    </row>
    <row r="155" s="2" customFormat="1" ht="16.5" customHeight="1">
      <c r="A155" s="39"/>
      <c r="B155" s="40"/>
      <c r="C155" s="228" t="s">
        <v>264</v>
      </c>
      <c r="D155" s="228" t="s">
        <v>159</v>
      </c>
      <c r="E155" s="229" t="s">
        <v>231</v>
      </c>
      <c r="F155" s="230" t="s">
        <v>232</v>
      </c>
      <c r="G155" s="231" t="s">
        <v>226</v>
      </c>
      <c r="H155" s="232">
        <v>142.09999999999999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44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0.11500000000000001</v>
      </c>
      <c r="T155" s="239">
        <f>S155*H155</f>
        <v>16.3415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163</v>
      </c>
      <c r="AT155" s="240" t="s">
        <v>159</v>
      </c>
      <c r="AU155" s="240" t="s">
        <v>176</v>
      </c>
      <c r="AY155" s="18" t="s">
        <v>157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163</v>
      </c>
      <c r="BM155" s="240" t="s">
        <v>1178</v>
      </c>
    </row>
    <row r="156" s="2" customFormat="1" ht="24.15" customHeight="1">
      <c r="A156" s="39"/>
      <c r="B156" s="40"/>
      <c r="C156" s="228" t="s">
        <v>268</v>
      </c>
      <c r="D156" s="228" t="s">
        <v>159</v>
      </c>
      <c r="E156" s="229" t="s">
        <v>1091</v>
      </c>
      <c r="F156" s="230" t="s">
        <v>1092</v>
      </c>
      <c r="G156" s="231" t="s">
        <v>226</v>
      </c>
      <c r="H156" s="232">
        <v>27.199999999999999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44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264</v>
      </c>
      <c r="AT156" s="240" t="s">
        <v>159</v>
      </c>
      <c r="AU156" s="240" t="s">
        <v>176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264</v>
      </c>
      <c r="BM156" s="240" t="s">
        <v>1179</v>
      </c>
    </row>
    <row r="157" s="2" customFormat="1" ht="24.15" customHeight="1">
      <c r="A157" s="39"/>
      <c r="B157" s="40"/>
      <c r="C157" s="228" t="s">
        <v>236</v>
      </c>
      <c r="D157" s="228" t="s">
        <v>159</v>
      </c>
      <c r="E157" s="229" t="s">
        <v>1094</v>
      </c>
      <c r="F157" s="230" t="s">
        <v>1095</v>
      </c>
      <c r="G157" s="231" t="s">
        <v>226</v>
      </c>
      <c r="H157" s="232">
        <v>27.199999999999999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44</v>
      </c>
      <c r="O157" s="92"/>
      <c r="P157" s="238">
        <f>O157*H157</f>
        <v>0</v>
      </c>
      <c r="Q157" s="238">
        <v>0.00027999999999999998</v>
      </c>
      <c r="R157" s="238">
        <f>Q157*H157</f>
        <v>0.0076159999999999995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163</v>
      </c>
      <c r="AT157" s="240" t="s">
        <v>159</v>
      </c>
      <c r="AU157" s="240" t="s">
        <v>176</v>
      </c>
      <c r="AY157" s="18" t="s">
        <v>157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163</v>
      </c>
      <c r="BM157" s="240" t="s">
        <v>1180</v>
      </c>
    </row>
    <row r="158" s="2" customFormat="1" ht="24.15" customHeight="1">
      <c r="A158" s="39"/>
      <c r="B158" s="40"/>
      <c r="C158" s="228" t="s">
        <v>279</v>
      </c>
      <c r="D158" s="228" t="s">
        <v>159</v>
      </c>
      <c r="E158" s="229" t="s">
        <v>925</v>
      </c>
      <c r="F158" s="230" t="s">
        <v>926</v>
      </c>
      <c r="G158" s="231" t="s">
        <v>162</v>
      </c>
      <c r="H158" s="232">
        <v>17.052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44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163</v>
      </c>
      <c r="AT158" s="240" t="s">
        <v>159</v>
      </c>
      <c r="AU158" s="240" t="s">
        <v>176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163</v>
      </c>
      <c r="BM158" s="240" t="s">
        <v>1181</v>
      </c>
    </row>
    <row r="159" s="15" customFormat="1">
      <c r="A159" s="15"/>
      <c r="B159" s="264"/>
      <c r="C159" s="265"/>
      <c r="D159" s="244" t="s">
        <v>165</v>
      </c>
      <c r="E159" s="266" t="s">
        <v>1</v>
      </c>
      <c r="F159" s="267" t="s">
        <v>1182</v>
      </c>
      <c r="G159" s="265"/>
      <c r="H159" s="268">
        <v>17.052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165</v>
      </c>
      <c r="AU159" s="274" t="s">
        <v>176</v>
      </c>
      <c r="AV159" s="15" t="s">
        <v>88</v>
      </c>
      <c r="AW159" s="15" t="s">
        <v>34</v>
      </c>
      <c r="AX159" s="15" t="s">
        <v>86</v>
      </c>
      <c r="AY159" s="274" t="s">
        <v>157</v>
      </c>
    </row>
    <row r="160" s="2" customFormat="1" ht="21.75" customHeight="1">
      <c r="A160" s="39"/>
      <c r="B160" s="40"/>
      <c r="C160" s="228" t="s">
        <v>283</v>
      </c>
      <c r="D160" s="228" t="s">
        <v>159</v>
      </c>
      <c r="E160" s="229" t="s">
        <v>946</v>
      </c>
      <c r="F160" s="230" t="s">
        <v>947</v>
      </c>
      <c r="G160" s="231" t="s">
        <v>325</v>
      </c>
      <c r="H160" s="232">
        <v>57.683999999999998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44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163</v>
      </c>
      <c r="AT160" s="240" t="s">
        <v>159</v>
      </c>
      <c r="AU160" s="240" t="s">
        <v>176</v>
      </c>
      <c r="AY160" s="18" t="s">
        <v>157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163</v>
      </c>
      <c r="BM160" s="240" t="s">
        <v>1183</v>
      </c>
    </row>
    <row r="161" s="2" customFormat="1" ht="24.15" customHeight="1">
      <c r="A161" s="39"/>
      <c r="B161" s="40"/>
      <c r="C161" s="228" t="s">
        <v>7</v>
      </c>
      <c r="D161" s="228" t="s">
        <v>159</v>
      </c>
      <c r="E161" s="229" t="s">
        <v>950</v>
      </c>
      <c r="F161" s="230" t="s">
        <v>951</v>
      </c>
      <c r="G161" s="231" t="s">
        <v>325</v>
      </c>
      <c r="H161" s="232">
        <v>173.05199999999999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44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163</v>
      </c>
      <c r="AT161" s="240" t="s">
        <v>159</v>
      </c>
      <c r="AU161" s="240" t="s">
        <v>176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163</v>
      </c>
      <c r="BM161" s="240" t="s">
        <v>1184</v>
      </c>
    </row>
    <row r="162" s="15" customFormat="1">
      <c r="A162" s="15"/>
      <c r="B162" s="264"/>
      <c r="C162" s="265"/>
      <c r="D162" s="244" t="s">
        <v>165</v>
      </c>
      <c r="E162" s="265"/>
      <c r="F162" s="267" t="s">
        <v>1185</v>
      </c>
      <c r="G162" s="265"/>
      <c r="H162" s="268">
        <v>173.05199999999999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4" t="s">
        <v>165</v>
      </c>
      <c r="AU162" s="274" t="s">
        <v>176</v>
      </c>
      <c r="AV162" s="15" t="s">
        <v>88</v>
      </c>
      <c r="AW162" s="15" t="s">
        <v>4</v>
      </c>
      <c r="AX162" s="15" t="s">
        <v>86</v>
      </c>
      <c r="AY162" s="274" t="s">
        <v>157</v>
      </c>
    </row>
    <row r="163" s="2" customFormat="1" ht="44.25" customHeight="1">
      <c r="A163" s="39"/>
      <c r="B163" s="40"/>
      <c r="C163" s="228" t="s">
        <v>290</v>
      </c>
      <c r="D163" s="228" t="s">
        <v>159</v>
      </c>
      <c r="E163" s="229" t="s">
        <v>1010</v>
      </c>
      <c r="F163" s="230" t="s">
        <v>1011</v>
      </c>
      <c r="G163" s="231" t="s">
        <v>325</v>
      </c>
      <c r="H163" s="232">
        <v>57.683999999999998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44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163</v>
      </c>
      <c r="AT163" s="240" t="s">
        <v>159</v>
      </c>
      <c r="AU163" s="240" t="s">
        <v>176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163</v>
      </c>
      <c r="BM163" s="240" t="s">
        <v>1186</v>
      </c>
    </row>
    <row r="164" s="12" customFormat="1" ht="22.8" customHeight="1">
      <c r="A164" s="12"/>
      <c r="B164" s="212"/>
      <c r="C164" s="213"/>
      <c r="D164" s="214" t="s">
        <v>78</v>
      </c>
      <c r="E164" s="226" t="s">
        <v>1101</v>
      </c>
      <c r="F164" s="226" t="s">
        <v>1102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SUM(P165:P184)</f>
        <v>0</v>
      </c>
      <c r="Q164" s="220"/>
      <c r="R164" s="221">
        <f>SUM(R165:R184)</f>
        <v>124.10255969999999</v>
      </c>
      <c r="S164" s="220"/>
      <c r="T164" s="222">
        <f>SUM(T165:T184)</f>
        <v>14.729400000000002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86</v>
      </c>
      <c r="AT164" s="224" t="s">
        <v>78</v>
      </c>
      <c r="AU164" s="224" t="s">
        <v>86</v>
      </c>
      <c r="AY164" s="223" t="s">
        <v>157</v>
      </c>
      <c r="BK164" s="225">
        <f>SUM(BK165:BK184)</f>
        <v>0</v>
      </c>
    </row>
    <row r="165" s="2" customFormat="1" ht="24.15" customHeight="1">
      <c r="A165" s="39"/>
      <c r="B165" s="40"/>
      <c r="C165" s="228" t="s">
        <v>302</v>
      </c>
      <c r="D165" s="228" t="s">
        <v>159</v>
      </c>
      <c r="E165" s="229" t="s">
        <v>1103</v>
      </c>
      <c r="F165" s="230" t="s">
        <v>1104</v>
      </c>
      <c r="G165" s="231" t="s">
        <v>162</v>
      </c>
      <c r="H165" s="232">
        <v>150.30000000000001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44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0.098000000000000004</v>
      </c>
      <c r="T165" s="239">
        <f>S165*H165</f>
        <v>14.729400000000002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163</v>
      </c>
      <c r="AT165" s="240" t="s">
        <v>159</v>
      </c>
      <c r="AU165" s="240" t="s">
        <v>88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1187</v>
      </c>
    </row>
    <row r="166" s="2" customFormat="1">
      <c r="A166" s="39"/>
      <c r="B166" s="40"/>
      <c r="C166" s="41"/>
      <c r="D166" s="244" t="s">
        <v>1069</v>
      </c>
      <c r="E166" s="41"/>
      <c r="F166" s="300" t="s">
        <v>1070</v>
      </c>
      <c r="G166" s="41"/>
      <c r="H166" s="41"/>
      <c r="I166" s="301"/>
      <c r="J166" s="41"/>
      <c r="K166" s="41"/>
      <c r="L166" s="45"/>
      <c r="M166" s="302"/>
      <c r="N166" s="303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1069</v>
      </c>
      <c r="AU166" s="18" t="s">
        <v>88</v>
      </c>
    </row>
    <row r="167" s="2" customFormat="1" ht="33" customHeight="1">
      <c r="A167" s="39"/>
      <c r="B167" s="40"/>
      <c r="C167" s="228" t="s">
        <v>331</v>
      </c>
      <c r="D167" s="228" t="s">
        <v>159</v>
      </c>
      <c r="E167" s="229" t="s">
        <v>1106</v>
      </c>
      <c r="F167" s="230" t="s">
        <v>1107</v>
      </c>
      <c r="G167" s="231" t="s">
        <v>258</v>
      </c>
      <c r="H167" s="232">
        <v>45.090000000000003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44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163</v>
      </c>
      <c r="AT167" s="240" t="s">
        <v>159</v>
      </c>
      <c r="AU167" s="240" t="s">
        <v>88</v>
      </c>
      <c r="AY167" s="18" t="s">
        <v>157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163</v>
      </c>
      <c r="BM167" s="240" t="s">
        <v>1188</v>
      </c>
    </row>
    <row r="168" s="15" customFormat="1">
      <c r="A168" s="15"/>
      <c r="B168" s="264"/>
      <c r="C168" s="265"/>
      <c r="D168" s="244" t="s">
        <v>165</v>
      </c>
      <c r="E168" s="266" t="s">
        <v>1</v>
      </c>
      <c r="F168" s="267" t="s">
        <v>1189</v>
      </c>
      <c r="G168" s="265"/>
      <c r="H168" s="268">
        <v>45.090000000000003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165</v>
      </c>
      <c r="AU168" s="274" t="s">
        <v>88</v>
      </c>
      <c r="AV168" s="15" t="s">
        <v>88</v>
      </c>
      <c r="AW168" s="15" t="s">
        <v>34</v>
      </c>
      <c r="AX168" s="15" t="s">
        <v>86</v>
      </c>
      <c r="AY168" s="274" t="s">
        <v>157</v>
      </c>
    </row>
    <row r="169" s="2" customFormat="1" ht="37.8" customHeight="1">
      <c r="A169" s="39"/>
      <c r="B169" s="40"/>
      <c r="C169" s="228" t="s">
        <v>335</v>
      </c>
      <c r="D169" s="228" t="s">
        <v>159</v>
      </c>
      <c r="E169" s="229" t="s">
        <v>1110</v>
      </c>
      <c r="F169" s="230" t="s">
        <v>1111</v>
      </c>
      <c r="G169" s="231" t="s">
        <v>258</v>
      </c>
      <c r="H169" s="232">
        <v>45.090000000000003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44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163</v>
      </c>
      <c r="AT169" s="240" t="s">
        <v>159</v>
      </c>
      <c r="AU169" s="240" t="s">
        <v>88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163</v>
      </c>
      <c r="BM169" s="240" t="s">
        <v>1190</v>
      </c>
    </row>
    <row r="170" s="2" customFormat="1" ht="24.15" customHeight="1">
      <c r="A170" s="39"/>
      <c r="B170" s="40"/>
      <c r="C170" s="228" t="s">
        <v>348</v>
      </c>
      <c r="D170" s="228" t="s">
        <v>159</v>
      </c>
      <c r="E170" s="229" t="s">
        <v>319</v>
      </c>
      <c r="F170" s="230" t="s">
        <v>320</v>
      </c>
      <c r="G170" s="231" t="s">
        <v>258</v>
      </c>
      <c r="H170" s="232">
        <v>45.090000000000003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88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1191</v>
      </c>
    </row>
    <row r="171" s="2" customFormat="1" ht="24.15" customHeight="1">
      <c r="A171" s="39"/>
      <c r="B171" s="40"/>
      <c r="C171" s="228" t="s">
        <v>358</v>
      </c>
      <c r="D171" s="228" t="s">
        <v>159</v>
      </c>
      <c r="E171" s="229" t="s">
        <v>363</v>
      </c>
      <c r="F171" s="230" t="s">
        <v>364</v>
      </c>
      <c r="G171" s="231" t="s">
        <v>162</v>
      </c>
      <c r="H171" s="232">
        <v>150.30000000000001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44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163</v>
      </c>
      <c r="AT171" s="240" t="s">
        <v>159</v>
      </c>
      <c r="AU171" s="240" t="s">
        <v>88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163</v>
      </c>
      <c r="BM171" s="240" t="s">
        <v>1192</v>
      </c>
    </row>
    <row r="172" s="2" customFormat="1" ht="24.15" customHeight="1">
      <c r="A172" s="39"/>
      <c r="B172" s="40"/>
      <c r="C172" s="228" t="s">
        <v>306</v>
      </c>
      <c r="D172" s="228" t="s">
        <v>159</v>
      </c>
      <c r="E172" s="229" t="s">
        <v>1115</v>
      </c>
      <c r="F172" s="230" t="s">
        <v>1116</v>
      </c>
      <c r="G172" s="231" t="s">
        <v>162</v>
      </c>
      <c r="H172" s="232">
        <v>150.30000000000001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44</v>
      </c>
      <c r="O172" s="92"/>
      <c r="P172" s="238">
        <f>O172*H172</f>
        <v>0</v>
      </c>
      <c r="Q172" s="238">
        <v>9.8999999999999994E-05</v>
      </c>
      <c r="R172" s="238">
        <f>Q172*H172</f>
        <v>0.014879700000000001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163</v>
      </c>
      <c r="AT172" s="240" t="s">
        <v>159</v>
      </c>
      <c r="AU172" s="240" t="s">
        <v>88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163</v>
      </c>
      <c r="BM172" s="240" t="s">
        <v>1193</v>
      </c>
    </row>
    <row r="173" s="2" customFormat="1" ht="24.15" customHeight="1">
      <c r="A173" s="39"/>
      <c r="B173" s="40"/>
      <c r="C173" s="286" t="s">
        <v>310</v>
      </c>
      <c r="D173" s="286" t="s">
        <v>336</v>
      </c>
      <c r="E173" s="287" t="s">
        <v>1118</v>
      </c>
      <c r="F173" s="288" t="s">
        <v>1119</v>
      </c>
      <c r="G173" s="289" t="s">
        <v>162</v>
      </c>
      <c r="H173" s="290">
        <v>165.33000000000001</v>
      </c>
      <c r="I173" s="291"/>
      <c r="J173" s="292">
        <f>ROUND(I173*H173,2)</f>
        <v>0</v>
      </c>
      <c r="K173" s="293"/>
      <c r="L173" s="294"/>
      <c r="M173" s="295" t="s">
        <v>1</v>
      </c>
      <c r="N173" s="296" t="s">
        <v>44</v>
      </c>
      <c r="O173" s="92"/>
      <c r="P173" s="238">
        <f>O173*H173</f>
        <v>0</v>
      </c>
      <c r="Q173" s="238">
        <v>0.00029999999999999997</v>
      </c>
      <c r="R173" s="238">
        <f>Q173*H173</f>
        <v>0.049598999999999997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212</v>
      </c>
      <c r="AT173" s="240" t="s">
        <v>336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163</v>
      </c>
      <c r="BM173" s="240" t="s">
        <v>1194</v>
      </c>
    </row>
    <row r="174" s="15" customFormat="1">
      <c r="A174" s="15"/>
      <c r="B174" s="264"/>
      <c r="C174" s="265"/>
      <c r="D174" s="244" t="s">
        <v>165</v>
      </c>
      <c r="E174" s="265"/>
      <c r="F174" s="267" t="s">
        <v>1195</v>
      </c>
      <c r="G174" s="265"/>
      <c r="H174" s="268">
        <v>165.33000000000001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165</v>
      </c>
      <c r="AU174" s="274" t="s">
        <v>88</v>
      </c>
      <c r="AV174" s="15" t="s">
        <v>88</v>
      </c>
      <c r="AW174" s="15" t="s">
        <v>4</v>
      </c>
      <c r="AX174" s="15" t="s">
        <v>86</v>
      </c>
      <c r="AY174" s="274" t="s">
        <v>157</v>
      </c>
    </row>
    <row r="175" s="2" customFormat="1" ht="24.15" customHeight="1">
      <c r="A175" s="39"/>
      <c r="B175" s="40"/>
      <c r="C175" s="228" t="s">
        <v>314</v>
      </c>
      <c r="D175" s="228" t="s">
        <v>159</v>
      </c>
      <c r="E175" s="229" t="s">
        <v>1122</v>
      </c>
      <c r="F175" s="230" t="s">
        <v>1123</v>
      </c>
      <c r="G175" s="231" t="s">
        <v>162</v>
      </c>
      <c r="H175" s="232">
        <v>150.30000000000001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44</v>
      </c>
      <c r="O175" s="92"/>
      <c r="P175" s="238">
        <f>O175*H175</f>
        <v>0</v>
      </c>
      <c r="Q175" s="238">
        <v>0.68999999999999995</v>
      </c>
      <c r="R175" s="238">
        <f>Q175*H175</f>
        <v>103.70699999999999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163</v>
      </c>
      <c r="AT175" s="240" t="s">
        <v>159</v>
      </c>
      <c r="AU175" s="240" t="s">
        <v>88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163</v>
      </c>
      <c r="BM175" s="240" t="s">
        <v>1196</v>
      </c>
    </row>
    <row r="176" s="2" customFormat="1" ht="24.15" customHeight="1">
      <c r="A176" s="39"/>
      <c r="B176" s="40"/>
      <c r="C176" s="228" t="s">
        <v>318</v>
      </c>
      <c r="D176" s="228" t="s">
        <v>159</v>
      </c>
      <c r="E176" s="229" t="s">
        <v>1125</v>
      </c>
      <c r="F176" s="230" t="s">
        <v>1126</v>
      </c>
      <c r="G176" s="231" t="s">
        <v>162</v>
      </c>
      <c r="H176" s="232">
        <v>150.30000000000001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44</v>
      </c>
      <c r="O176" s="92"/>
      <c r="P176" s="238">
        <f>O176*H176</f>
        <v>0</v>
      </c>
      <c r="Q176" s="238">
        <v>0.0056100000000000004</v>
      </c>
      <c r="R176" s="238">
        <f>Q176*H176</f>
        <v>0.84318300000000013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163</v>
      </c>
      <c r="AT176" s="240" t="s">
        <v>159</v>
      </c>
      <c r="AU176" s="240" t="s">
        <v>88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163</v>
      </c>
      <c r="BM176" s="240" t="s">
        <v>1197</v>
      </c>
    </row>
    <row r="177" s="2" customFormat="1" ht="24.15" customHeight="1">
      <c r="A177" s="39"/>
      <c r="B177" s="40"/>
      <c r="C177" s="228" t="s">
        <v>327</v>
      </c>
      <c r="D177" s="228" t="s">
        <v>159</v>
      </c>
      <c r="E177" s="229" t="s">
        <v>1128</v>
      </c>
      <c r="F177" s="230" t="s">
        <v>1129</v>
      </c>
      <c r="G177" s="231" t="s">
        <v>162</v>
      </c>
      <c r="H177" s="232">
        <v>150.30000000000001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44</v>
      </c>
      <c r="O177" s="92"/>
      <c r="P177" s="238">
        <f>O177*H177</f>
        <v>0</v>
      </c>
      <c r="Q177" s="238">
        <v>0.12966</v>
      </c>
      <c r="R177" s="238">
        <f>Q177*H177</f>
        <v>19.487898000000001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163</v>
      </c>
      <c r="AT177" s="240" t="s">
        <v>159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163</v>
      </c>
      <c r="BM177" s="240" t="s">
        <v>1198</v>
      </c>
    </row>
    <row r="178" s="2" customFormat="1" ht="21.75" customHeight="1">
      <c r="A178" s="39"/>
      <c r="B178" s="40"/>
      <c r="C178" s="228" t="s">
        <v>322</v>
      </c>
      <c r="D178" s="228" t="s">
        <v>159</v>
      </c>
      <c r="E178" s="229" t="s">
        <v>946</v>
      </c>
      <c r="F178" s="230" t="s">
        <v>947</v>
      </c>
      <c r="G178" s="231" t="s">
        <v>325</v>
      </c>
      <c r="H178" s="232">
        <v>14.728999999999999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44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163</v>
      </c>
      <c r="AT178" s="240" t="s">
        <v>159</v>
      </c>
      <c r="AU178" s="240" t="s">
        <v>88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163</v>
      </c>
      <c r="BM178" s="240" t="s">
        <v>1199</v>
      </c>
    </row>
    <row r="179" s="2" customFormat="1" ht="24.15" customHeight="1">
      <c r="A179" s="39"/>
      <c r="B179" s="40"/>
      <c r="C179" s="228" t="s">
        <v>340</v>
      </c>
      <c r="D179" s="228" t="s">
        <v>159</v>
      </c>
      <c r="E179" s="229" t="s">
        <v>950</v>
      </c>
      <c r="F179" s="230" t="s">
        <v>951</v>
      </c>
      <c r="G179" s="231" t="s">
        <v>325</v>
      </c>
      <c r="H179" s="232">
        <v>44.186999999999998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44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163</v>
      </c>
      <c r="AT179" s="240" t="s">
        <v>159</v>
      </c>
      <c r="AU179" s="240" t="s">
        <v>88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163</v>
      </c>
      <c r="BM179" s="240" t="s">
        <v>1200</v>
      </c>
    </row>
    <row r="180" s="15" customFormat="1">
      <c r="A180" s="15"/>
      <c r="B180" s="264"/>
      <c r="C180" s="265"/>
      <c r="D180" s="244" t="s">
        <v>165</v>
      </c>
      <c r="E180" s="265"/>
      <c r="F180" s="267" t="s">
        <v>1201</v>
      </c>
      <c r="G180" s="265"/>
      <c r="H180" s="268">
        <v>44.186999999999998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165</v>
      </c>
      <c r="AU180" s="274" t="s">
        <v>88</v>
      </c>
      <c r="AV180" s="15" t="s">
        <v>88</v>
      </c>
      <c r="AW180" s="15" t="s">
        <v>4</v>
      </c>
      <c r="AX180" s="15" t="s">
        <v>86</v>
      </c>
      <c r="AY180" s="274" t="s">
        <v>157</v>
      </c>
    </row>
    <row r="181" s="2" customFormat="1" ht="44.25" customHeight="1">
      <c r="A181" s="39"/>
      <c r="B181" s="40"/>
      <c r="C181" s="228" t="s">
        <v>362</v>
      </c>
      <c r="D181" s="228" t="s">
        <v>159</v>
      </c>
      <c r="E181" s="229" t="s">
        <v>1006</v>
      </c>
      <c r="F181" s="230" t="s">
        <v>1007</v>
      </c>
      <c r="G181" s="231" t="s">
        <v>325</v>
      </c>
      <c r="H181" s="232">
        <v>82.198999999999998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44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163</v>
      </c>
      <c r="AT181" s="240" t="s">
        <v>159</v>
      </c>
      <c r="AU181" s="240" t="s">
        <v>88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163</v>
      </c>
      <c r="BM181" s="240" t="s">
        <v>1202</v>
      </c>
    </row>
    <row r="182" s="15" customFormat="1">
      <c r="A182" s="15"/>
      <c r="B182" s="264"/>
      <c r="C182" s="265"/>
      <c r="D182" s="244" t="s">
        <v>165</v>
      </c>
      <c r="E182" s="266" t="s">
        <v>1</v>
      </c>
      <c r="F182" s="267" t="s">
        <v>1203</v>
      </c>
      <c r="G182" s="265"/>
      <c r="H182" s="268">
        <v>82.198999999999998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4" t="s">
        <v>165</v>
      </c>
      <c r="AU182" s="274" t="s">
        <v>88</v>
      </c>
      <c r="AV182" s="15" t="s">
        <v>88</v>
      </c>
      <c r="AW182" s="15" t="s">
        <v>34</v>
      </c>
      <c r="AX182" s="15" t="s">
        <v>86</v>
      </c>
      <c r="AY182" s="274" t="s">
        <v>157</v>
      </c>
    </row>
    <row r="183" s="2" customFormat="1" ht="44.25" customHeight="1">
      <c r="A183" s="39"/>
      <c r="B183" s="40"/>
      <c r="C183" s="228" t="s">
        <v>369</v>
      </c>
      <c r="D183" s="228" t="s">
        <v>159</v>
      </c>
      <c r="E183" s="229" t="s">
        <v>1010</v>
      </c>
      <c r="F183" s="230" t="s">
        <v>1011</v>
      </c>
      <c r="G183" s="231" t="s">
        <v>325</v>
      </c>
      <c r="H183" s="232">
        <v>14.728999999999999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44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163</v>
      </c>
      <c r="AT183" s="240" t="s">
        <v>159</v>
      </c>
      <c r="AU183" s="240" t="s">
        <v>88</v>
      </c>
      <c r="AY183" s="18" t="s">
        <v>157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163</v>
      </c>
      <c r="BM183" s="240" t="s">
        <v>1204</v>
      </c>
    </row>
    <row r="184" s="2" customFormat="1" ht="33" customHeight="1">
      <c r="A184" s="39"/>
      <c r="B184" s="40"/>
      <c r="C184" s="228" t="s">
        <v>376</v>
      </c>
      <c r="D184" s="228" t="s">
        <v>159</v>
      </c>
      <c r="E184" s="229" t="s">
        <v>1079</v>
      </c>
      <c r="F184" s="230" t="s">
        <v>1080</v>
      </c>
      <c r="G184" s="231" t="s">
        <v>325</v>
      </c>
      <c r="H184" s="232">
        <v>124.19199999999999</v>
      </c>
      <c r="I184" s="233"/>
      <c r="J184" s="234">
        <f>ROUND(I184*H184,2)</f>
        <v>0</v>
      </c>
      <c r="K184" s="235"/>
      <c r="L184" s="45"/>
      <c r="M184" s="304" t="s">
        <v>1</v>
      </c>
      <c r="N184" s="305" t="s">
        <v>44</v>
      </c>
      <c r="O184" s="306"/>
      <c r="P184" s="307">
        <f>O184*H184</f>
        <v>0</v>
      </c>
      <c r="Q184" s="307">
        <v>0</v>
      </c>
      <c r="R184" s="307">
        <f>Q184*H184</f>
        <v>0</v>
      </c>
      <c r="S184" s="307">
        <v>0</v>
      </c>
      <c r="T184" s="3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163</v>
      </c>
      <c r="AT184" s="240" t="s">
        <v>159</v>
      </c>
      <c r="AU184" s="240" t="s">
        <v>88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163</v>
      </c>
      <c r="BM184" s="240" t="s">
        <v>1205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68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+VWM45p3kXA0SM0Fqj4DQx1wHpvw+ae2s/9tcdowXCgO/CsUHzaE9IC7dexac1hb5c/GuQqmZVj3UOYlfLIojQ==" hashValue="i31MEmcyZEL3ksf6UE27L+oqC4G0NjOm6/qIwWS5DW/HN9BenEtAgfr7qjBav4Zrj/p4nL9NPnsi0NvnmYLrdA==" algorithmName="SHA-512" password="CC35"/>
  <autoFilter ref="C123:K18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1207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4. 2. 2025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ROUND((SUM(BE128:BE177)),  2)</f>
        <v>0</v>
      </c>
      <c r="G35" s="39"/>
      <c r="H35" s="39"/>
      <c r="I35" s="165">
        <v>0.20999999999999999</v>
      </c>
      <c r="J35" s="164">
        <f>ROUND(((SUM(BE128:BE177))*I35),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ROUND((SUM(BF128:BF177)),  2)</f>
        <v>0</v>
      </c>
      <c r="G36" s="39"/>
      <c r="H36" s="39"/>
      <c r="I36" s="165">
        <v>0.12</v>
      </c>
      <c r="J36" s="164">
        <f>ROUND(((SUM(BF128:BF177))*I36),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ROUND((SUM(BG128:BG177)),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ROUND((SUM(BH128:BH177)),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ROUND((SUM(BI128:BI177)),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IO.3.1 - Chodník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Šternberk</v>
      </c>
      <c r="G91" s="41"/>
      <c r="H91" s="41"/>
      <c r="I91" s="33" t="s">
        <v>22</v>
      </c>
      <c r="J91" s="80" t="str">
        <f>IF(J14="","",J14)</f>
        <v>4. 2. 2025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Šternberk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Petr Nikl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J136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1208</v>
      </c>
      <c r="E102" s="197"/>
      <c r="F102" s="197"/>
      <c r="G102" s="197"/>
      <c r="H102" s="197"/>
      <c r="I102" s="197"/>
      <c r="J102" s="198">
        <f>J138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1052</v>
      </c>
      <c r="E103" s="197"/>
      <c r="F103" s="197"/>
      <c r="G103" s="197"/>
      <c r="H103" s="197"/>
      <c r="I103" s="197"/>
      <c r="J103" s="198">
        <f>J155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1054</v>
      </c>
      <c r="E104" s="197"/>
      <c r="F104" s="197"/>
      <c r="G104" s="197"/>
      <c r="H104" s="197"/>
      <c r="I104" s="197"/>
      <c r="J104" s="198">
        <f>J157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138</v>
      </c>
      <c r="E105" s="192"/>
      <c r="F105" s="192"/>
      <c r="G105" s="192"/>
      <c r="H105" s="192"/>
      <c r="I105" s="192"/>
      <c r="J105" s="193">
        <f>J172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139</v>
      </c>
      <c r="E106" s="197"/>
      <c r="F106" s="197"/>
      <c r="G106" s="197"/>
      <c r="H106" s="197"/>
      <c r="I106" s="197"/>
      <c r="J106" s="198">
        <f>J173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4" t="str">
        <f>E7</f>
        <v>Stavební úpravy komunikací Žitná, Hanácká, Komenského, Staškova, Květinová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119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1206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121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IO.3.1 - Chodník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>Šternberk</v>
      </c>
      <c r="G122" s="41"/>
      <c r="H122" s="41"/>
      <c r="I122" s="33" t="s">
        <v>22</v>
      </c>
      <c r="J122" s="80" t="str">
        <f>IF(J14="","",J14)</f>
        <v>4. 2. 2025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Město Šternberk</v>
      </c>
      <c r="G124" s="41"/>
      <c r="H124" s="41"/>
      <c r="I124" s="33" t="s">
        <v>32</v>
      </c>
      <c r="J124" s="37" t="str">
        <f>E23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IF(E20="","",E20)</f>
        <v>Vyplň údaj</v>
      </c>
      <c r="G125" s="41"/>
      <c r="H125" s="41"/>
      <c r="I125" s="33" t="s">
        <v>35</v>
      </c>
      <c r="J125" s="37" t="str">
        <f>E26</f>
        <v>Petr Nikl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143</v>
      </c>
      <c r="D127" s="203" t="s">
        <v>64</v>
      </c>
      <c r="E127" s="203" t="s">
        <v>60</v>
      </c>
      <c r="F127" s="203" t="s">
        <v>61</v>
      </c>
      <c r="G127" s="203" t="s">
        <v>144</v>
      </c>
      <c r="H127" s="203" t="s">
        <v>145</v>
      </c>
      <c r="I127" s="203" t="s">
        <v>146</v>
      </c>
      <c r="J127" s="204" t="s">
        <v>125</v>
      </c>
      <c r="K127" s="205" t="s">
        <v>147</v>
      </c>
      <c r="L127" s="206"/>
      <c r="M127" s="101" t="s">
        <v>1</v>
      </c>
      <c r="N127" s="102" t="s">
        <v>43</v>
      </c>
      <c r="O127" s="102" t="s">
        <v>148</v>
      </c>
      <c r="P127" s="102" t="s">
        <v>149</v>
      </c>
      <c r="Q127" s="102" t="s">
        <v>150</v>
      </c>
      <c r="R127" s="102" t="s">
        <v>151</v>
      </c>
      <c r="S127" s="102" t="s">
        <v>152</v>
      </c>
      <c r="T127" s="103" t="s">
        <v>153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154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P129+P172</f>
        <v>0</v>
      </c>
      <c r="Q128" s="105"/>
      <c r="R128" s="209">
        <f>R129+R172</f>
        <v>67.089253379999988</v>
      </c>
      <c r="S128" s="105"/>
      <c r="T128" s="210">
        <f>T129+T172</f>
        <v>75.192769999999996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78</v>
      </c>
      <c r="AU128" s="18" t="s">
        <v>127</v>
      </c>
      <c r="BK128" s="211">
        <f>BK129+BK172</f>
        <v>0</v>
      </c>
    </row>
    <row r="129" s="12" customFormat="1" ht="25.92" customHeight="1">
      <c r="A129" s="12"/>
      <c r="B129" s="212"/>
      <c r="C129" s="213"/>
      <c r="D129" s="214" t="s">
        <v>78</v>
      </c>
      <c r="E129" s="215" t="s">
        <v>155</v>
      </c>
      <c r="F129" s="215" t="s">
        <v>156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P130+P136+P138+P155+P157</f>
        <v>0</v>
      </c>
      <c r="Q129" s="220"/>
      <c r="R129" s="221">
        <f>R130+R136+R138+R155+R157</f>
        <v>67.075579179999991</v>
      </c>
      <c r="S129" s="220"/>
      <c r="T129" s="222">
        <f>T130+T136+T138+T155+T157</f>
        <v>75.192769999999996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78</v>
      </c>
      <c r="AU129" s="224" t="s">
        <v>79</v>
      </c>
      <c r="AY129" s="223" t="s">
        <v>157</v>
      </c>
      <c r="BK129" s="225">
        <f>BK130+BK136+BK138+BK155+BK157</f>
        <v>0</v>
      </c>
    </row>
    <row r="130" s="12" customFormat="1" ht="22.8" customHeight="1">
      <c r="A130" s="12"/>
      <c r="B130" s="212"/>
      <c r="C130" s="213"/>
      <c r="D130" s="214" t="s">
        <v>78</v>
      </c>
      <c r="E130" s="226" t="s">
        <v>86</v>
      </c>
      <c r="F130" s="226" t="s">
        <v>158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SUM(P131:P135)</f>
        <v>0</v>
      </c>
      <c r="Q130" s="220"/>
      <c r="R130" s="221">
        <f>SUM(R131:R135)</f>
        <v>0</v>
      </c>
      <c r="S130" s="220"/>
      <c r="T130" s="222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86</v>
      </c>
      <c r="AT130" s="224" t="s">
        <v>78</v>
      </c>
      <c r="AU130" s="224" t="s">
        <v>86</v>
      </c>
      <c r="AY130" s="223" t="s">
        <v>157</v>
      </c>
      <c r="BK130" s="225">
        <f>SUM(BK131:BK135)</f>
        <v>0</v>
      </c>
    </row>
    <row r="131" s="2" customFormat="1" ht="33" customHeight="1">
      <c r="A131" s="39"/>
      <c r="B131" s="40"/>
      <c r="C131" s="228" t="s">
        <v>86</v>
      </c>
      <c r="D131" s="228" t="s">
        <v>159</v>
      </c>
      <c r="E131" s="229" t="s">
        <v>1209</v>
      </c>
      <c r="F131" s="230" t="s">
        <v>1210</v>
      </c>
      <c r="G131" s="231" t="s">
        <v>258</v>
      </c>
      <c r="H131" s="232">
        <v>32.680999999999997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44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163</v>
      </c>
      <c r="AT131" s="240" t="s">
        <v>159</v>
      </c>
      <c r="AU131" s="240" t="s">
        <v>88</v>
      </c>
      <c r="AY131" s="18" t="s">
        <v>157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163</v>
      </c>
      <c r="BM131" s="240" t="s">
        <v>1211</v>
      </c>
    </row>
    <row r="132" s="15" customFormat="1">
      <c r="A132" s="15"/>
      <c r="B132" s="264"/>
      <c r="C132" s="265"/>
      <c r="D132" s="244" t="s">
        <v>165</v>
      </c>
      <c r="E132" s="266" t="s">
        <v>1</v>
      </c>
      <c r="F132" s="267" t="s">
        <v>1212</v>
      </c>
      <c r="G132" s="265"/>
      <c r="H132" s="268">
        <v>32.680999999999997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4" t="s">
        <v>165</v>
      </c>
      <c r="AU132" s="274" t="s">
        <v>88</v>
      </c>
      <c r="AV132" s="15" t="s">
        <v>88</v>
      </c>
      <c r="AW132" s="15" t="s">
        <v>34</v>
      </c>
      <c r="AX132" s="15" t="s">
        <v>86</v>
      </c>
      <c r="AY132" s="274" t="s">
        <v>157</v>
      </c>
    </row>
    <row r="133" s="2" customFormat="1" ht="37.8" customHeight="1">
      <c r="A133" s="39"/>
      <c r="B133" s="40"/>
      <c r="C133" s="228" t="s">
        <v>88</v>
      </c>
      <c r="D133" s="228" t="s">
        <v>159</v>
      </c>
      <c r="E133" s="229" t="s">
        <v>1110</v>
      </c>
      <c r="F133" s="230" t="s">
        <v>1111</v>
      </c>
      <c r="G133" s="231" t="s">
        <v>258</v>
      </c>
      <c r="H133" s="232">
        <v>32.680999999999997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44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163</v>
      </c>
      <c r="AT133" s="240" t="s">
        <v>159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163</v>
      </c>
      <c r="BM133" s="240" t="s">
        <v>1213</v>
      </c>
    </row>
    <row r="134" s="2" customFormat="1" ht="24.15" customHeight="1">
      <c r="A134" s="39"/>
      <c r="B134" s="40"/>
      <c r="C134" s="228" t="s">
        <v>176</v>
      </c>
      <c r="D134" s="228" t="s">
        <v>159</v>
      </c>
      <c r="E134" s="229" t="s">
        <v>319</v>
      </c>
      <c r="F134" s="230" t="s">
        <v>320</v>
      </c>
      <c r="G134" s="231" t="s">
        <v>258</v>
      </c>
      <c r="H134" s="232">
        <v>32.680999999999997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44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163</v>
      </c>
      <c r="AT134" s="240" t="s">
        <v>159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163</v>
      </c>
      <c r="BM134" s="240" t="s">
        <v>1214</v>
      </c>
    </row>
    <row r="135" s="2" customFormat="1" ht="24.15" customHeight="1">
      <c r="A135" s="39"/>
      <c r="B135" s="40"/>
      <c r="C135" s="228" t="s">
        <v>163</v>
      </c>
      <c r="D135" s="228" t="s">
        <v>159</v>
      </c>
      <c r="E135" s="229" t="s">
        <v>1215</v>
      </c>
      <c r="F135" s="230" t="s">
        <v>1216</v>
      </c>
      <c r="G135" s="231" t="s">
        <v>162</v>
      </c>
      <c r="H135" s="232">
        <v>163.40600000000001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44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163</v>
      </c>
      <c r="AT135" s="240" t="s">
        <v>159</v>
      </c>
      <c r="AU135" s="240" t="s">
        <v>88</v>
      </c>
      <c r="AY135" s="18" t="s">
        <v>157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163</v>
      </c>
      <c r="BM135" s="240" t="s">
        <v>1217</v>
      </c>
    </row>
    <row r="136" s="12" customFormat="1" ht="22.8" customHeight="1">
      <c r="A136" s="12"/>
      <c r="B136" s="212"/>
      <c r="C136" s="213"/>
      <c r="D136" s="214" t="s">
        <v>78</v>
      </c>
      <c r="E136" s="226" t="s">
        <v>198</v>
      </c>
      <c r="F136" s="226" t="s">
        <v>515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P137</f>
        <v>0</v>
      </c>
      <c r="Q136" s="220"/>
      <c r="R136" s="221">
        <f>R137</f>
        <v>0</v>
      </c>
      <c r="S136" s="220"/>
      <c r="T136" s="22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78</v>
      </c>
      <c r="AU136" s="224" t="s">
        <v>86</v>
      </c>
      <c r="AY136" s="223" t="s">
        <v>157</v>
      </c>
      <c r="BK136" s="225">
        <f>BK137</f>
        <v>0</v>
      </c>
    </row>
    <row r="137" s="2" customFormat="1" ht="24.15" customHeight="1">
      <c r="A137" s="39"/>
      <c r="B137" s="40"/>
      <c r="C137" s="228" t="s">
        <v>198</v>
      </c>
      <c r="D137" s="228" t="s">
        <v>159</v>
      </c>
      <c r="E137" s="229" t="s">
        <v>1218</v>
      </c>
      <c r="F137" s="230" t="s">
        <v>1219</v>
      </c>
      <c r="G137" s="231" t="s">
        <v>162</v>
      </c>
      <c r="H137" s="232">
        <v>163.40600000000001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44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163</v>
      </c>
      <c r="AT137" s="240" t="s">
        <v>159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163</v>
      </c>
      <c r="BM137" s="240" t="s">
        <v>1220</v>
      </c>
    </row>
    <row r="138" s="12" customFormat="1" ht="22.8" customHeight="1">
      <c r="A138" s="12"/>
      <c r="B138" s="212"/>
      <c r="C138" s="213"/>
      <c r="D138" s="214" t="s">
        <v>78</v>
      </c>
      <c r="E138" s="226" t="s">
        <v>466</v>
      </c>
      <c r="F138" s="226" t="s">
        <v>1157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SUM(P139:P154)</f>
        <v>0</v>
      </c>
      <c r="Q138" s="220"/>
      <c r="R138" s="221">
        <f>SUM(R139:R154)</f>
        <v>66.654779179999991</v>
      </c>
      <c r="S138" s="220"/>
      <c r="T138" s="222">
        <f>SUM(T139:T154)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78</v>
      </c>
      <c r="AU138" s="224" t="s">
        <v>86</v>
      </c>
      <c r="AY138" s="223" t="s">
        <v>157</v>
      </c>
      <c r="BK138" s="225">
        <f>SUM(BK139:BK154)</f>
        <v>0</v>
      </c>
    </row>
    <row r="139" s="2" customFormat="1" ht="24.15" customHeight="1">
      <c r="A139" s="39"/>
      <c r="B139" s="40"/>
      <c r="C139" s="228" t="s">
        <v>202</v>
      </c>
      <c r="D139" s="228" t="s">
        <v>159</v>
      </c>
      <c r="E139" s="229" t="s">
        <v>1221</v>
      </c>
      <c r="F139" s="230" t="s">
        <v>1222</v>
      </c>
      <c r="G139" s="231" t="s">
        <v>162</v>
      </c>
      <c r="H139" s="232">
        <v>163.40600000000001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44</v>
      </c>
      <c r="O139" s="92"/>
      <c r="P139" s="238">
        <f>O139*H139</f>
        <v>0</v>
      </c>
      <c r="Q139" s="238">
        <v>0.089219999999999994</v>
      </c>
      <c r="R139" s="238">
        <f>Q139*H139</f>
        <v>14.579083319999999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163</v>
      </c>
      <c r="AT139" s="240" t="s">
        <v>159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163</v>
      </c>
      <c r="BM139" s="240" t="s">
        <v>1223</v>
      </c>
    </row>
    <row r="140" s="2" customFormat="1" ht="21.75" customHeight="1">
      <c r="A140" s="39"/>
      <c r="B140" s="40"/>
      <c r="C140" s="286" t="s">
        <v>206</v>
      </c>
      <c r="D140" s="286" t="s">
        <v>336</v>
      </c>
      <c r="E140" s="287" t="s">
        <v>598</v>
      </c>
      <c r="F140" s="288" t="s">
        <v>599</v>
      </c>
      <c r="G140" s="289" t="s">
        <v>162</v>
      </c>
      <c r="H140" s="290">
        <v>171.57599999999999</v>
      </c>
      <c r="I140" s="291"/>
      <c r="J140" s="292">
        <f>ROUND(I140*H140,2)</f>
        <v>0</v>
      </c>
      <c r="K140" s="293"/>
      <c r="L140" s="294"/>
      <c r="M140" s="295" t="s">
        <v>1</v>
      </c>
      <c r="N140" s="296" t="s">
        <v>44</v>
      </c>
      <c r="O140" s="92"/>
      <c r="P140" s="238">
        <f>O140*H140</f>
        <v>0</v>
      </c>
      <c r="Q140" s="238">
        <v>0.13100000000000001</v>
      </c>
      <c r="R140" s="238">
        <f>Q140*H140</f>
        <v>22.476455999999999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212</v>
      </c>
      <c r="AT140" s="240" t="s">
        <v>336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163</v>
      </c>
      <c r="BM140" s="240" t="s">
        <v>1224</v>
      </c>
    </row>
    <row r="141" s="2" customFormat="1" ht="24.15" customHeight="1">
      <c r="A141" s="39"/>
      <c r="B141" s="40"/>
      <c r="C141" s="228" t="s">
        <v>212</v>
      </c>
      <c r="D141" s="228" t="s">
        <v>159</v>
      </c>
      <c r="E141" s="229" t="s">
        <v>1225</v>
      </c>
      <c r="F141" s="230" t="s">
        <v>1226</v>
      </c>
      <c r="G141" s="231" t="s">
        <v>226</v>
      </c>
      <c r="H141" s="232">
        <v>20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44</v>
      </c>
      <c r="O141" s="92"/>
      <c r="P141" s="238">
        <f>O141*H141</f>
        <v>0</v>
      </c>
      <c r="Q141" s="238">
        <v>1.0000000000000001E-05</v>
      </c>
      <c r="R141" s="238">
        <f>Q141*H141</f>
        <v>0.00020000000000000001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163</v>
      </c>
      <c r="AT141" s="240" t="s">
        <v>159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163</v>
      </c>
      <c r="BM141" s="240" t="s">
        <v>1227</v>
      </c>
    </row>
    <row r="142" s="2" customFormat="1" ht="24.15" customHeight="1">
      <c r="A142" s="39"/>
      <c r="B142" s="40"/>
      <c r="C142" s="228" t="s">
        <v>223</v>
      </c>
      <c r="D142" s="228" t="s">
        <v>159</v>
      </c>
      <c r="E142" s="229" t="s">
        <v>1131</v>
      </c>
      <c r="F142" s="230" t="s">
        <v>1132</v>
      </c>
      <c r="G142" s="231" t="s">
        <v>226</v>
      </c>
      <c r="H142" s="232">
        <v>78.700000000000003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44</v>
      </c>
      <c r="O142" s="92"/>
      <c r="P142" s="238">
        <f>O142*H142</f>
        <v>0</v>
      </c>
      <c r="Q142" s="238">
        <v>0.089779999999999999</v>
      </c>
      <c r="R142" s="238">
        <f>Q142*H142</f>
        <v>7.0656860000000004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163</v>
      </c>
      <c r="AT142" s="240" t="s">
        <v>159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163</v>
      </c>
      <c r="BM142" s="240" t="s">
        <v>1228</v>
      </c>
    </row>
    <row r="143" s="2" customFormat="1" ht="33" customHeight="1">
      <c r="A143" s="39"/>
      <c r="B143" s="40"/>
      <c r="C143" s="228" t="s">
        <v>230</v>
      </c>
      <c r="D143" s="228" t="s">
        <v>159</v>
      </c>
      <c r="E143" s="229" t="s">
        <v>1229</v>
      </c>
      <c r="F143" s="230" t="s">
        <v>1230</v>
      </c>
      <c r="G143" s="231" t="s">
        <v>226</v>
      </c>
      <c r="H143" s="232">
        <v>78.700000000000003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44</v>
      </c>
      <c r="O143" s="92"/>
      <c r="P143" s="238">
        <f>O143*H143</f>
        <v>0</v>
      </c>
      <c r="Q143" s="238">
        <v>0.15540000000000001</v>
      </c>
      <c r="R143" s="238">
        <f>Q143*H143</f>
        <v>12.229980000000001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163</v>
      </c>
      <c r="AT143" s="240" t="s">
        <v>159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163</v>
      </c>
      <c r="BM143" s="240" t="s">
        <v>1231</v>
      </c>
    </row>
    <row r="144" s="2" customFormat="1" ht="16.5" customHeight="1">
      <c r="A144" s="39"/>
      <c r="B144" s="40"/>
      <c r="C144" s="286" t="s">
        <v>243</v>
      </c>
      <c r="D144" s="286" t="s">
        <v>336</v>
      </c>
      <c r="E144" s="287" t="s">
        <v>825</v>
      </c>
      <c r="F144" s="288" t="s">
        <v>826</v>
      </c>
      <c r="G144" s="289" t="s">
        <v>226</v>
      </c>
      <c r="H144" s="290">
        <v>79</v>
      </c>
      <c r="I144" s="291"/>
      <c r="J144" s="292">
        <f>ROUND(I144*H144,2)</f>
        <v>0</v>
      </c>
      <c r="K144" s="293"/>
      <c r="L144" s="294"/>
      <c r="M144" s="295" t="s">
        <v>1</v>
      </c>
      <c r="N144" s="296" t="s">
        <v>44</v>
      </c>
      <c r="O144" s="92"/>
      <c r="P144" s="238">
        <f>O144*H144</f>
        <v>0</v>
      </c>
      <c r="Q144" s="238">
        <v>0.080000000000000002</v>
      </c>
      <c r="R144" s="238">
        <f>Q144*H144</f>
        <v>6.3200000000000003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212</v>
      </c>
      <c r="AT144" s="240" t="s">
        <v>336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163</v>
      </c>
      <c r="BM144" s="240" t="s">
        <v>1232</v>
      </c>
    </row>
    <row r="145" s="2" customFormat="1" ht="33" customHeight="1">
      <c r="A145" s="39"/>
      <c r="B145" s="40"/>
      <c r="C145" s="228" t="s">
        <v>8</v>
      </c>
      <c r="D145" s="228" t="s">
        <v>159</v>
      </c>
      <c r="E145" s="229" t="s">
        <v>840</v>
      </c>
      <c r="F145" s="230" t="s">
        <v>841</v>
      </c>
      <c r="G145" s="231" t="s">
        <v>226</v>
      </c>
      <c r="H145" s="232">
        <v>8.8000000000000007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44</v>
      </c>
      <c r="O145" s="92"/>
      <c r="P145" s="238">
        <f>O145*H145</f>
        <v>0</v>
      </c>
      <c r="Q145" s="238">
        <v>0.1295</v>
      </c>
      <c r="R145" s="238">
        <f>Q145*H145</f>
        <v>1.1396000000000002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163</v>
      </c>
      <c r="AT145" s="240" t="s">
        <v>159</v>
      </c>
      <c r="AU145" s="240" t="s">
        <v>88</v>
      </c>
      <c r="AY145" s="18" t="s">
        <v>157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163</v>
      </c>
      <c r="BM145" s="240" t="s">
        <v>1233</v>
      </c>
    </row>
    <row r="146" s="2" customFormat="1" ht="16.5" customHeight="1">
      <c r="A146" s="39"/>
      <c r="B146" s="40"/>
      <c r="C146" s="286" t="s">
        <v>272</v>
      </c>
      <c r="D146" s="286" t="s">
        <v>336</v>
      </c>
      <c r="E146" s="287" t="s">
        <v>845</v>
      </c>
      <c r="F146" s="288" t="s">
        <v>1234</v>
      </c>
      <c r="G146" s="289" t="s">
        <v>226</v>
      </c>
      <c r="H146" s="290">
        <v>9</v>
      </c>
      <c r="I146" s="291"/>
      <c r="J146" s="292">
        <f>ROUND(I146*H146,2)</f>
        <v>0</v>
      </c>
      <c r="K146" s="293"/>
      <c r="L146" s="294"/>
      <c r="M146" s="295" t="s">
        <v>1</v>
      </c>
      <c r="N146" s="296" t="s">
        <v>44</v>
      </c>
      <c r="O146" s="92"/>
      <c r="P146" s="238">
        <f>O146*H146</f>
        <v>0</v>
      </c>
      <c r="Q146" s="238">
        <v>0.058000000000000003</v>
      </c>
      <c r="R146" s="238">
        <f>Q146*H146</f>
        <v>0.52200000000000002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212</v>
      </c>
      <c r="AT146" s="240" t="s">
        <v>336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163</v>
      </c>
      <c r="BM146" s="240" t="s">
        <v>1235</v>
      </c>
    </row>
    <row r="147" s="2" customFormat="1" ht="24.15" customHeight="1">
      <c r="A147" s="39"/>
      <c r="B147" s="40"/>
      <c r="C147" s="228" t="s">
        <v>255</v>
      </c>
      <c r="D147" s="228" t="s">
        <v>159</v>
      </c>
      <c r="E147" s="229" t="s">
        <v>1159</v>
      </c>
      <c r="F147" s="230" t="s">
        <v>1160</v>
      </c>
      <c r="G147" s="231" t="s">
        <v>258</v>
      </c>
      <c r="H147" s="232">
        <v>1.0289999999999999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44</v>
      </c>
      <c r="O147" s="92"/>
      <c r="P147" s="238">
        <f>O147*H147</f>
        <v>0</v>
      </c>
      <c r="Q147" s="238">
        <v>2.2563399999999998</v>
      </c>
      <c r="R147" s="238">
        <f>Q147*H147</f>
        <v>2.3217738599999995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163</v>
      </c>
      <c r="AT147" s="240" t="s">
        <v>159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163</v>
      </c>
      <c r="BM147" s="240" t="s">
        <v>1236</v>
      </c>
    </row>
    <row r="148" s="15" customFormat="1">
      <c r="A148" s="15"/>
      <c r="B148" s="264"/>
      <c r="C148" s="265"/>
      <c r="D148" s="244" t="s">
        <v>165</v>
      </c>
      <c r="E148" s="266" t="s">
        <v>1</v>
      </c>
      <c r="F148" s="267" t="s">
        <v>1237</v>
      </c>
      <c r="G148" s="265"/>
      <c r="H148" s="268">
        <v>0.59099999999999997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165</v>
      </c>
      <c r="AU148" s="274" t="s">
        <v>88</v>
      </c>
      <c r="AV148" s="15" t="s">
        <v>88</v>
      </c>
      <c r="AW148" s="15" t="s">
        <v>34</v>
      </c>
      <c r="AX148" s="15" t="s">
        <v>79</v>
      </c>
      <c r="AY148" s="274" t="s">
        <v>157</v>
      </c>
    </row>
    <row r="149" s="15" customFormat="1">
      <c r="A149" s="15"/>
      <c r="B149" s="264"/>
      <c r="C149" s="265"/>
      <c r="D149" s="244" t="s">
        <v>165</v>
      </c>
      <c r="E149" s="266" t="s">
        <v>1</v>
      </c>
      <c r="F149" s="267" t="s">
        <v>1238</v>
      </c>
      <c r="G149" s="265"/>
      <c r="H149" s="268">
        <v>0.39400000000000002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165</v>
      </c>
      <c r="AU149" s="274" t="s">
        <v>88</v>
      </c>
      <c r="AV149" s="15" t="s">
        <v>88</v>
      </c>
      <c r="AW149" s="15" t="s">
        <v>34</v>
      </c>
      <c r="AX149" s="15" t="s">
        <v>79</v>
      </c>
      <c r="AY149" s="274" t="s">
        <v>157</v>
      </c>
    </row>
    <row r="150" s="15" customFormat="1">
      <c r="A150" s="15"/>
      <c r="B150" s="264"/>
      <c r="C150" s="265"/>
      <c r="D150" s="244" t="s">
        <v>165</v>
      </c>
      <c r="E150" s="266" t="s">
        <v>1</v>
      </c>
      <c r="F150" s="267" t="s">
        <v>1239</v>
      </c>
      <c r="G150" s="265"/>
      <c r="H150" s="268">
        <v>0.043999999999999997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165</v>
      </c>
      <c r="AU150" s="274" t="s">
        <v>88</v>
      </c>
      <c r="AV150" s="15" t="s">
        <v>88</v>
      </c>
      <c r="AW150" s="15" t="s">
        <v>34</v>
      </c>
      <c r="AX150" s="15" t="s">
        <v>79</v>
      </c>
      <c r="AY150" s="274" t="s">
        <v>157</v>
      </c>
    </row>
    <row r="151" s="16" customFormat="1">
      <c r="A151" s="16"/>
      <c r="B151" s="275"/>
      <c r="C151" s="276"/>
      <c r="D151" s="244" t="s">
        <v>165</v>
      </c>
      <c r="E151" s="277" t="s">
        <v>1</v>
      </c>
      <c r="F151" s="278" t="s">
        <v>181</v>
      </c>
      <c r="G151" s="276"/>
      <c r="H151" s="279">
        <v>1.0289999999999999</v>
      </c>
      <c r="I151" s="280"/>
      <c r="J151" s="276"/>
      <c r="K151" s="276"/>
      <c r="L151" s="281"/>
      <c r="M151" s="282"/>
      <c r="N151" s="283"/>
      <c r="O151" s="283"/>
      <c r="P151" s="283"/>
      <c r="Q151" s="283"/>
      <c r="R151" s="283"/>
      <c r="S151" s="283"/>
      <c r="T151" s="28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5" t="s">
        <v>165</v>
      </c>
      <c r="AU151" s="285" t="s">
        <v>88</v>
      </c>
      <c r="AV151" s="16" t="s">
        <v>163</v>
      </c>
      <c r="AW151" s="16" t="s">
        <v>34</v>
      </c>
      <c r="AX151" s="16" t="s">
        <v>86</v>
      </c>
      <c r="AY151" s="285" t="s">
        <v>157</v>
      </c>
    </row>
    <row r="152" s="2" customFormat="1" ht="24.15" customHeight="1">
      <c r="A152" s="39"/>
      <c r="B152" s="40"/>
      <c r="C152" s="228" t="s">
        <v>260</v>
      </c>
      <c r="D152" s="228" t="s">
        <v>159</v>
      </c>
      <c r="E152" s="229" t="s">
        <v>1019</v>
      </c>
      <c r="F152" s="230" t="s">
        <v>1020</v>
      </c>
      <c r="G152" s="231" t="s">
        <v>325</v>
      </c>
      <c r="H152" s="232">
        <v>64.894000000000005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44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163</v>
      </c>
      <c r="AT152" s="240" t="s">
        <v>159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163</v>
      </c>
      <c r="BM152" s="240" t="s">
        <v>1240</v>
      </c>
    </row>
    <row r="153" s="2" customFormat="1" ht="33" customHeight="1">
      <c r="A153" s="39"/>
      <c r="B153" s="40"/>
      <c r="C153" s="228" t="s">
        <v>264</v>
      </c>
      <c r="D153" s="228" t="s">
        <v>159</v>
      </c>
      <c r="E153" s="229" t="s">
        <v>1079</v>
      </c>
      <c r="F153" s="230" t="s">
        <v>1080</v>
      </c>
      <c r="G153" s="231" t="s">
        <v>325</v>
      </c>
      <c r="H153" s="232">
        <v>37.582999999999998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44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163</v>
      </c>
      <c r="AT153" s="240" t="s">
        <v>159</v>
      </c>
      <c r="AU153" s="240" t="s">
        <v>88</v>
      </c>
      <c r="AY153" s="18" t="s">
        <v>157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163</v>
      </c>
      <c r="BM153" s="240" t="s">
        <v>1241</v>
      </c>
    </row>
    <row r="154" s="2" customFormat="1" ht="16.5" customHeight="1">
      <c r="A154" s="39"/>
      <c r="B154" s="40"/>
      <c r="C154" s="228" t="s">
        <v>268</v>
      </c>
      <c r="D154" s="228" t="s">
        <v>159</v>
      </c>
      <c r="E154" s="229" t="s">
        <v>1242</v>
      </c>
      <c r="F154" s="230" t="s">
        <v>1243</v>
      </c>
      <c r="G154" s="231" t="s">
        <v>372</v>
      </c>
      <c r="H154" s="232">
        <v>3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1244</v>
      </c>
    </row>
    <row r="155" s="12" customFormat="1" ht="22.8" customHeight="1">
      <c r="A155" s="12"/>
      <c r="B155" s="212"/>
      <c r="C155" s="213"/>
      <c r="D155" s="214" t="s">
        <v>78</v>
      </c>
      <c r="E155" s="226" t="s">
        <v>597</v>
      </c>
      <c r="F155" s="226" t="s">
        <v>1082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P156</f>
        <v>0</v>
      </c>
      <c r="Q155" s="220"/>
      <c r="R155" s="221">
        <f>R156</f>
        <v>0.42080000000000001</v>
      </c>
      <c r="S155" s="220"/>
      <c r="T155" s="222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78</v>
      </c>
      <c r="AU155" s="224" t="s">
        <v>86</v>
      </c>
      <c r="AY155" s="223" t="s">
        <v>157</v>
      </c>
      <c r="BK155" s="225">
        <f>BK156</f>
        <v>0</v>
      </c>
    </row>
    <row r="156" s="2" customFormat="1" ht="24.15" customHeight="1">
      <c r="A156" s="39"/>
      <c r="B156" s="40"/>
      <c r="C156" s="228" t="s">
        <v>236</v>
      </c>
      <c r="D156" s="228" t="s">
        <v>159</v>
      </c>
      <c r="E156" s="229" t="s">
        <v>718</v>
      </c>
      <c r="F156" s="230" t="s">
        <v>719</v>
      </c>
      <c r="G156" s="231" t="s">
        <v>372</v>
      </c>
      <c r="H156" s="232">
        <v>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44</v>
      </c>
      <c r="O156" s="92"/>
      <c r="P156" s="238">
        <f>O156*H156</f>
        <v>0</v>
      </c>
      <c r="Q156" s="238">
        <v>0.42080000000000001</v>
      </c>
      <c r="R156" s="238">
        <f>Q156*H156</f>
        <v>0.42080000000000001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163</v>
      </c>
      <c r="AT156" s="240" t="s">
        <v>159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163</v>
      </c>
      <c r="BM156" s="240" t="s">
        <v>1245</v>
      </c>
    </row>
    <row r="157" s="12" customFormat="1" ht="22.8" customHeight="1">
      <c r="A157" s="12"/>
      <c r="B157" s="212"/>
      <c r="C157" s="213"/>
      <c r="D157" s="214" t="s">
        <v>78</v>
      </c>
      <c r="E157" s="226" t="s">
        <v>687</v>
      </c>
      <c r="F157" s="226" t="s">
        <v>1090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SUM(P158:P171)</f>
        <v>0</v>
      </c>
      <c r="Q157" s="220"/>
      <c r="R157" s="221">
        <f>SUM(R158:R171)</f>
        <v>0</v>
      </c>
      <c r="S157" s="220"/>
      <c r="T157" s="222">
        <f>SUM(T158:T171)</f>
        <v>75.192769999999996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86</v>
      </c>
      <c r="AT157" s="224" t="s">
        <v>78</v>
      </c>
      <c r="AU157" s="224" t="s">
        <v>86</v>
      </c>
      <c r="AY157" s="223" t="s">
        <v>157</v>
      </c>
      <c r="BK157" s="225">
        <f>SUM(BK158:BK171)</f>
        <v>0</v>
      </c>
    </row>
    <row r="158" s="2" customFormat="1" ht="24.15" customHeight="1">
      <c r="A158" s="39"/>
      <c r="B158" s="40"/>
      <c r="C158" s="228" t="s">
        <v>279</v>
      </c>
      <c r="D158" s="228" t="s">
        <v>159</v>
      </c>
      <c r="E158" s="229" t="s">
        <v>1246</v>
      </c>
      <c r="F158" s="230" t="s">
        <v>1247</v>
      </c>
      <c r="G158" s="231" t="s">
        <v>162</v>
      </c>
      <c r="H158" s="232">
        <v>163.40600000000001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44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0.29499999999999998</v>
      </c>
      <c r="T158" s="239">
        <f>S158*H158</f>
        <v>48.204769999999996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163</v>
      </c>
      <c r="AT158" s="240" t="s">
        <v>159</v>
      </c>
      <c r="AU158" s="240" t="s">
        <v>88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163</v>
      </c>
      <c r="BM158" s="240" t="s">
        <v>1248</v>
      </c>
    </row>
    <row r="159" s="15" customFormat="1">
      <c r="A159" s="15"/>
      <c r="B159" s="264"/>
      <c r="C159" s="265"/>
      <c r="D159" s="244" t="s">
        <v>165</v>
      </c>
      <c r="E159" s="266" t="s">
        <v>1</v>
      </c>
      <c r="F159" s="267" t="s">
        <v>1249</v>
      </c>
      <c r="G159" s="265"/>
      <c r="H159" s="268">
        <v>163.40600000000001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165</v>
      </c>
      <c r="AU159" s="274" t="s">
        <v>88</v>
      </c>
      <c r="AV159" s="15" t="s">
        <v>88</v>
      </c>
      <c r="AW159" s="15" t="s">
        <v>34</v>
      </c>
      <c r="AX159" s="15" t="s">
        <v>86</v>
      </c>
      <c r="AY159" s="274" t="s">
        <v>157</v>
      </c>
    </row>
    <row r="160" s="2" customFormat="1" ht="16.5" customHeight="1">
      <c r="A160" s="39"/>
      <c r="B160" s="40"/>
      <c r="C160" s="228" t="s">
        <v>283</v>
      </c>
      <c r="D160" s="228" t="s">
        <v>159</v>
      </c>
      <c r="E160" s="229" t="s">
        <v>224</v>
      </c>
      <c r="F160" s="230" t="s">
        <v>225</v>
      </c>
      <c r="G160" s="231" t="s">
        <v>226</v>
      </c>
      <c r="H160" s="232">
        <v>87.5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44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0.20499999999999999</v>
      </c>
      <c r="T160" s="239">
        <f>S160*H160</f>
        <v>17.9375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163</v>
      </c>
      <c r="AT160" s="240" t="s">
        <v>159</v>
      </c>
      <c r="AU160" s="240" t="s">
        <v>88</v>
      </c>
      <c r="AY160" s="18" t="s">
        <v>157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163</v>
      </c>
      <c r="BM160" s="240" t="s">
        <v>1250</v>
      </c>
    </row>
    <row r="161" s="15" customFormat="1">
      <c r="A161" s="15"/>
      <c r="B161" s="264"/>
      <c r="C161" s="265"/>
      <c r="D161" s="244" t="s">
        <v>165</v>
      </c>
      <c r="E161" s="266" t="s">
        <v>1</v>
      </c>
      <c r="F161" s="267" t="s">
        <v>1251</v>
      </c>
      <c r="G161" s="265"/>
      <c r="H161" s="268">
        <v>87.5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165</v>
      </c>
      <c r="AU161" s="274" t="s">
        <v>88</v>
      </c>
      <c r="AV161" s="15" t="s">
        <v>88</v>
      </c>
      <c r="AW161" s="15" t="s">
        <v>34</v>
      </c>
      <c r="AX161" s="15" t="s">
        <v>86</v>
      </c>
      <c r="AY161" s="274" t="s">
        <v>157</v>
      </c>
    </row>
    <row r="162" s="2" customFormat="1" ht="16.5" customHeight="1">
      <c r="A162" s="39"/>
      <c r="B162" s="40"/>
      <c r="C162" s="228" t="s">
        <v>7</v>
      </c>
      <c r="D162" s="228" t="s">
        <v>159</v>
      </c>
      <c r="E162" s="229" t="s">
        <v>231</v>
      </c>
      <c r="F162" s="230" t="s">
        <v>232</v>
      </c>
      <c r="G162" s="231" t="s">
        <v>226</v>
      </c>
      <c r="H162" s="232">
        <v>78.700000000000003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44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0.11500000000000001</v>
      </c>
      <c r="T162" s="239">
        <f>S162*H162</f>
        <v>9.0505000000000013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163</v>
      </c>
      <c r="AT162" s="240" t="s">
        <v>159</v>
      </c>
      <c r="AU162" s="240" t="s">
        <v>88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163</v>
      </c>
      <c r="BM162" s="240" t="s">
        <v>1252</v>
      </c>
    </row>
    <row r="163" s="2" customFormat="1" ht="24.15" customHeight="1">
      <c r="A163" s="39"/>
      <c r="B163" s="40"/>
      <c r="C163" s="228" t="s">
        <v>290</v>
      </c>
      <c r="D163" s="228" t="s">
        <v>159</v>
      </c>
      <c r="E163" s="229" t="s">
        <v>925</v>
      </c>
      <c r="F163" s="230" t="s">
        <v>926</v>
      </c>
      <c r="G163" s="231" t="s">
        <v>162</v>
      </c>
      <c r="H163" s="232">
        <v>9.4440000000000008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44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163</v>
      </c>
      <c r="AT163" s="240" t="s">
        <v>159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163</v>
      </c>
      <c r="BM163" s="240" t="s">
        <v>1253</v>
      </c>
    </row>
    <row r="164" s="15" customFormat="1">
      <c r="A164" s="15"/>
      <c r="B164" s="264"/>
      <c r="C164" s="265"/>
      <c r="D164" s="244" t="s">
        <v>165</v>
      </c>
      <c r="E164" s="266" t="s">
        <v>1</v>
      </c>
      <c r="F164" s="267" t="s">
        <v>1254</v>
      </c>
      <c r="G164" s="265"/>
      <c r="H164" s="268">
        <v>9.4440000000000008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165</v>
      </c>
      <c r="AU164" s="274" t="s">
        <v>88</v>
      </c>
      <c r="AV164" s="15" t="s">
        <v>88</v>
      </c>
      <c r="AW164" s="15" t="s">
        <v>34</v>
      </c>
      <c r="AX164" s="15" t="s">
        <v>86</v>
      </c>
      <c r="AY164" s="274" t="s">
        <v>157</v>
      </c>
    </row>
    <row r="165" s="2" customFormat="1" ht="21.75" customHeight="1">
      <c r="A165" s="39"/>
      <c r="B165" s="40"/>
      <c r="C165" s="228" t="s">
        <v>302</v>
      </c>
      <c r="D165" s="228" t="s">
        <v>159</v>
      </c>
      <c r="E165" s="229" t="s">
        <v>946</v>
      </c>
      <c r="F165" s="230" t="s">
        <v>947</v>
      </c>
      <c r="G165" s="231" t="s">
        <v>325</v>
      </c>
      <c r="H165" s="232">
        <v>66.143000000000001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44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163</v>
      </c>
      <c r="AT165" s="240" t="s">
        <v>159</v>
      </c>
      <c r="AU165" s="240" t="s">
        <v>88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1255</v>
      </c>
    </row>
    <row r="166" s="2" customFormat="1" ht="24.15" customHeight="1">
      <c r="A166" s="39"/>
      <c r="B166" s="40"/>
      <c r="C166" s="228" t="s">
        <v>331</v>
      </c>
      <c r="D166" s="228" t="s">
        <v>159</v>
      </c>
      <c r="E166" s="229" t="s">
        <v>950</v>
      </c>
      <c r="F166" s="230" t="s">
        <v>951</v>
      </c>
      <c r="G166" s="231" t="s">
        <v>325</v>
      </c>
      <c r="H166" s="232">
        <v>198.429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44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163</v>
      </c>
      <c r="AT166" s="240" t="s">
        <v>159</v>
      </c>
      <c r="AU166" s="240" t="s">
        <v>88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163</v>
      </c>
      <c r="BM166" s="240" t="s">
        <v>1256</v>
      </c>
    </row>
    <row r="167" s="15" customFormat="1">
      <c r="A167" s="15"/>
      <c r="B167" s="264"/>
      <c r="C167" s="265"/>
      <c r="D167" s="244" t="s">
        <v>165</v>
      </c>
      <c r="E167" s="265"/>
      <c r="F167" s="267" t="s">
        <v>1257</v>
      </c>
      <c r="G167" s="265"/>
      <c r="H167" s="268">
        <v>198.429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165</v>
      </c>
      <c r="AU167" s="274" t="s">
        <v>88</v>
      </c>
      <c r="AV167" s="15" t="s">
        <v>88</v>
      </c>
      <c r="AW167" s="15" t="s">
        <v>4</v>
      </c>
      <c r="AX167" s="15" t="s">
        <v>86</v>
      </c>
      <c r="AY167" s="274" t="s">
        <v>157</v>
      </c>
    </row>
    <row r="168" s="2" customFormat="1" ht="24.15" customHeight="1">
      <c r="A168" s="39"/>
      <c r="B168" s="40"/>
      <c r="C168" s="228" t="s">
        <v>335</v>
      </c>
      <c r="D168" s="228" t="s">
        <v>159</v>
      </c>
      <c r="E168" s="229" t="s">
        <v>1258</v>
      </c>
      <c r="F168" s="230" t="s">
        <v>1259</v>
      </c>
      <c r="G168" s="231" t="s">
        <v>325</v>
      </c>
      <c r="H168" s="232">
        <v>66.143000000000001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44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163</v>
      </c>
      <c r="AT168" s="240" t="s">
        <v>159</v>
      </c>
      <c r="AU168" s="240" t="s">
        <v>88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163</v>
      </c>
      <c r="BM168" s="240" t="s">
        <v>1260</v>
      </c>
    </row>
    <row r="169" s="2" customFormat="1" ht="37.8" customHeight="1">
      <c r="A169" s="39"/>
      <c r="B169" s="40"/>
      <c r="C169" s="228" t="s">
        <v>348</v>
      </c>
      <c r="D169" s="228" t="s">
        <v>159</v>
      </c>
      <c r="E169" s="229" t="s">
        <v>982</v>
      </c>
      <c r="F169" s="230" t="s">
        <v>983</v>
      </c>
      <c r="G169" s="231" t="s">
        <v>325</v>
      </c>
      <c r="H169" s="232">
        <v>66.143000000000001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44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163</v>
      </c>
      <c r="AT169" s="240" t="s">
        <v>159</v>
      </c>
      <c r="AU169" s="240" t="s">
        <v>88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163</v>
      </c>
      <c r="BM169" s="240" t="s">
        <v>1261</v>
      </c>
    </row>
    <row r="170" s="2" customFormat="1" ht="44.25" customHeight="1">
      <c r="A170" s="39"/>
      <c r="B170" s="40"/>
      <c r="C170" s="228" t="s">
        <v>358</v>
      </c>
      <c r="D170" s="228" t="s">
        <v>159</v>
      </c>
      <c r="E170" s="229" t="s">
        <v>1006</v>
      </c>
      <c r="F170" s="230" t="s">
        <v>1007</v>
      </c>
      <c r="G170" s="231" t="s">
        <v>325</v>
      </c>
      <c r="H170" s="232">
        <v>59.576999999999998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88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1262</v>
      </c>
    </row>
    <row r="171" s="15" customFormat="1">
      <c r="A171" s="15"/>
      <c r="B171" s="264"/>
      <c r="C171" s="265"/>
      <c r="D171" s="244" t="s">
        <v>165</v>
      </c>
      <c r="E171" s="266" t="s">
        <v>1</v>
      </c>
      <c r="F171" s="267" t="s">
        <v>1263</v>
      </c>
      <c r="G171" s="265"/>
      <c r="H171" s="268">
        <v>59.576999999999998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4" t="s">
        <v>165</v>
      </c>
      <c r="AU171" s="274" t="s">
        <v>88</v>
      </c>
      <c r="AV171" s="15" t="s">
        <v>88</v>
      </c>
      <c r="AW171" s="15" t="s">
        <v>34</v>
      </c>
      <c r="AX171" s="15" t="s">
        <v>86</v>
      </c>
      <c r="AY171" s="274" t="s">
        <v>157</v>
      </c>
    </row>
    <row r="172" s="12" customFormat="1" ht="25.92" customHeight="1">
      <c r="A172" s="12"/>
      <c r="B172" s="212"/>
      <c r="C172" s="213"/>
      <c r="D172" s="214" t="s">
        <v>78</v>
      </c>
      <c r="E172" s="215" t="s">
        <v>1022</v>
      </c>
      <c r="F172" s="215" t="s">
        <v>1023</v>
      </c>
      <c r="G172" s="213"/>
      <c r="H172" s="213"/>
      <c r="I172" s="216"/>
      <c r="J172" s="217">
        <f>BK172</f>
        <v>0</v>
      </c>
      <c r="K172" s="213"/>
      <c r="L172" s="218"/>
      <c r="M172" s="219"/>
      <c r="N172" s="220"/>
      <c r="O172" s="220"/>
      <c r="P172" s="221">
        <f>P173</f>
        <v>0</v>
      </c>
      <c r="Q172" s="220"/>
      <c r="R172" s="221">
        <f>R173</f>
        <v>0.013674200000000001</v>
      </c>
      <c r="S172" s="220"/>
      <c r="T172" s="22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88</v>
      </c>
      <c r="AT172" s="224" t="s">
        <v>78</v>
      </c>
      <c r="AU172" s="224" t="s">
        <v>79</v>
      </c>
      <c r="AY172" s="223" t="s">
        <v>157</v>
      </c>
      <c r="BK172" s="225">
        <f>BK173</f>
        <v>0</v>
      </c>
    </row>
    <row r="173" s="12" customFormat="1" ht="22.8" customHeight="1">
      <c r="A173" s="12"/>
      <c r="B173" s="212"/>
      <c r="C173" s="213"/>
      <c r="D173" s="214" t="s">
        <v>78</v>
      </c>
      <c r="E173" s="226" t="s">
        <v>1024</v>
      </c>
      <c r="F173" s="226" t="s">
        <v>1025</v>
      </c>
      <c r="G173" s="213"/>
      <c r="H173" s="213"/>
      <c r="I173" s="216"/>
      <c r="J173" s="227">
        <f>BK173</f>
        <v>0</v>
      </c>
      <c r="K173" s="213"/>
      <c r="L173" s="218"/>
      <c r="M173" s="219"/>
      <c r="N173" s="220"/>
      <c r="O173" s="220"/>
      <c r="P173" s="221">
        <f>SUM(P174:P177)</f>
        <v>0</v>
      </c>
      <c r="Q173" s="220"/>
      <c r="R173" s="221">
        <f>SUM(R174:R177)</f>
        <v>0.013674200000000001</v>
      </c>
      <c r="S173" s="220"/>
      <c r="T173" s="222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88</v>
      </c>
      <c r="AT173" s="224" t="s">
        <v>78</v>
      </c>
      <c r="AU173" s="224" t="s">
        <v>86</v>
      </c>
      <c r="AY173" s="223" t="s">
        <v>157</v>
      </c>
      <c r="BK173" s="225">
        <f>SUM(BK174:BK177)</f>
        <v>0</v>
      </c>
    </row>
    <row r="174" s="2" customFormat="1" ht="24.15" customHeight="1">
      <c r="A174" s="39"/>
      <c r="B174" s="40"/>
      <c r="C174" s="228" t="s">
        <v>306</v>
      </c>
      <c r="D174" s="228" t="s">
        <v>159</v>
      </c>
      <c r="E174" s="229" t="s">
        <v>1264</v>
      </c>
      <c r="F174" s="230" t="s">
        <v>1265</v>
      </c>
      <c r="G174" s="231" t="s">
        <v>162</v>
      </c>
      <c r="H174" s="232">
        <v>39.350000000000001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44</v>
      </c>
      <c r="O174" s="92"/>
      <c r="P174" s="238">
        <f>O174*H174</f>
        <v>0</v>
      </c>
      <c r="Q174" s="238">
        <v>4.0000000000000003E-05</v>
      </c>
      <c r="R174" s="238">
        <f>Q174*H174</f>
        <v>0.0015740000000000001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264</v>
      </c>
      <c r="AT174" s="240" t="s">
        <v>159</v>
      </c>
      <c r="AU174" s="240" t="s">
        <v>88</v>
      </c>
      <c r="AY174" s="18" t="s">
        <v>157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264</v>
      </c>
      <c r="BM174" s="240" t="s">
        <v>1266</v>
      </c>
    </row>
    <row r="175" s="15" customFormat="1">
      <c r="A175" s="15"/>
      <c r="B175" s="264"/>
      <c r="C175" s="265"/>
      <c r="D175" s="244" t="s">
        <v>165</v>
      </c>
      <c r="E175" s="266" t="s">
        <v>1</v>
      </c>
      <c r="F175" s="267" t="s">
        <v>1267</v>
      </c>
      <c r="G175" s="265"/>
      <c r="H175" s="268">
        <v>39.350000000000001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165</v>
      </c>
      <c r="AU175" s="274" t="s">
        <v>88</v>
      </c>
      <c r="AV175" s="15" t="s">
        <v>88</v>
      </c>
      <c r="AW175" s="15" t="s">
        <v>34</v>
      </c>
      <c r="AX175" s="15" t="s">
        <v>86</v>
      </c>
      <c r="AY175" s="274" t="s">
        <v>157</v>
      </c>
    </row>
    <row r="176" s="2" customFormat="1" ht="24.15" customHeight="1">
      <c r="A176" s="39"/>
      <c r="B176" s="40"/>
      <c r="C176" s="286" t="s">
        <v>310</v>
      </c>
      <c r="D176" s="286" t="s">
        <v>336</v>
      </c>
      <c r="E176" s="287" t="s">
        <v>1268</v>
      </c>
      <c r="F176" s="288" t="s">
        <v>1269</v>
      </c>
      <c r="G176" s="289" t="s">
        <v>162</v>
      </c>
      <c r="H176" s="290">
        <v>40.334000000000003</v>
      </c>
      <c r="I176" s="291"/>
      <c r="J176" s="292">
        <f>ROUND(I176*H176,2)</f>
        <v>0</v>
      </c>
      <c r="K176" s="293"/>
      <c r="L176" s="294"/>
      <c r="M176" s="295" t="s">
        <v>1</v>
      </c>
      <c r="N176" s="296" t="s">
        <v>44</v>
      </c>
      <c r="O176" s="92"/>
      <c r="P176" s="238">
        <f>O176*H176</f>
        <v>0</v>
      </c>
      <c r="Q176" s="238">
        <v>0.00029999999999999997</v>
      </c>
      <c r="R176" s="238">
        <f>Q176*H176</f>
        <v>0.0121002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327</v>
      </c>
      <c r="AT176" s="240" t="s">
        <v>336</v>
      </c>
      <c r="AU176" s="240" t="s">
        <v>88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264</v>
      </c>
      <c r="BM176" s="240" t="s">
        <v>1270</v>
      </c>
    </row>
    <row r="177" s="15" customFormat="1">
      <c r="A177" s="15"/>
      <c r="B177" s="264"/>
      <c r="C177" s="265"/>
      <c r="D177" s="244" t="s">
        <v>165</v>
      </c>
      <c r="E177" s="265"/>
      <c r="F177" s="267" t="s">
        <v>1271</v>
      </c>
      <c r="G177" s="265"/>
      <c r="H177" s="268">
        <v>40.334000000000003</v>
      </c>
      <c r="I177" s="269"/>
      <c r="J177" s="265"/>
      <c r="K177" s="265"/>
      <c r="L177" s="270"/>
      <c r="M177" s="309"/>
      <c r="N177" s="310"/>
      <c r="O177" s="310"/>
      <c r="P177" s="310"/>
      <c r="Q177" s="310"/>
      <c r="R177" s="310"/>
      <c r="S177" s="310"/>
      <c r="T177" s="31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4" t="s">
        <v>165</v>
      </c>
      <c r="AU177" s="274" t="s">
        <v>88</v>
      </c>
      <c r="AV177" s="15" t="s">
        <v>88</v>
      </c>
      <c r="AW177" s="15" t="s">
        <v>4</v>
      </c>
      <c r="AX177" s="15" t="s">
        <v>86</v>
      </c>
      <c r="AY177" s="274" t="s">
        <v>157</v>
      </c>
    </row>
    <row r="178" s="2" customFormat="1" ht="6.96" customHeight="1">
      <c r="A178" s="39"/>
      <c r="B178" s="67"/>
      <c r="C178" s="68"/>
      <c r="D178" s="68"/>
      <c r="E178" s="68"/>
      <c r="F178" s="68"/>
      <c r="G178" s="68"/>
      <c r="H178" s="68"/>
      <c r="I178" s="68"/>
      <c r="J178" s="68"/>
      <c r="K178" s="68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Vt80cXUgP4WMSwzozGniebnT2VkyLC2hx1n2h8cIqqJhQDfxf9axHzCgy2+A4+qGb9QO2SI9EjTDFLgG9cKBxA==" hashValue="Hqejp21WKCHkZxRvvJ4jvOgJ7uvXvk2G1puxqVuXyz0dLcLa5NROaZv6v+BQ2GnLOZ9yiO01BDI5RXOcZJebeg==" algorithmName="SHA-512" password="CC35"/>
  <autoFilter ref="C127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1206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1272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4. 2. 2025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36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37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ROUND((SUM(BE127:BE178)),  2)</f>
        <v>0</v>
      </c>
      <c r="G35" s="39"/>
      <c r="H35" s="39"/>
      <c r="I35" s="165">
        <v>0.20999999999999999</v>
      </c>
      <c r="J35" s="164">
        <f>ROUND(((SUM(BE127:BE178))*I35),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ROUND((SUM(BF127:BF178)),  2)</f>
        <v>0</v>
      </c>
      <c r="G36" s="39"/>
      <c r="H36" s="39"/>
      <c r="I36" s="165">
        <v>0.12</v>
      </c>
      <c r="J36" s="164">
        <f>ROUND(((SUM(BF127:BF178))*I36),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ROUND((SUM(BG127:BG178)),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ROUND((SUM(BH127:BH178)),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ROUND((SUM(BI127:BI178)),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IO.3.2 - Komunikace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Šternberk</v>
      </c>
      <c r="G91" s="41"/>
      <c r="H91" s="41"/>
      <c r="I91" s="33" t="s">
        <v>22</v>
      </c>
      <c r="J91" s="80" t="str">
        <f>IF(J14="","",J14)</f>
        <v>4. 2. 2025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Šternberk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Petr Nikl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1051</v>
      </c>
      <c r="E101" s="197"/>
      <c r="F101" s="197"/>
      <c r="G101" s="197"/>
      <c r="H101" s="197"/>
      <c r="I101" s="197"/>
      <c r="J101" s="198">
        <f>J133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1052</v>
      </c>
      <c r="E102" s="197"/>
      <c r="F102" s="197"/>
      <c r="G102" s="197"/>
      <c r="H102" s="197"/>
      <c r="I102" s="197"/>
      <c r="J102" s="198">
        <f>J139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1053</v>
      </c>
      <c r="E103" s="197"/>
      <c r="F103" s="197"/>
      <c r="G103" s="197"/>
      <c r="H103" s="197"/>
      <c r="I103" s="197"/>
      <c r="J103" s="198">
        <f>J143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1054</v>
      </c>
      <c r="E104" s="197"/>
      <c r="F104" s="197"/>
      <c r="G104" s="197"/>
      <c r="H104" s="197"/>
      <c r="I104" s="197"/>
      <c r="J104" s="198">
        <f>J148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1055</v>
      </c>
      <c r="E105" s="192"/>
      <c r="F105" s="192"/>
      <c r="G105" s="192"/>
      <c r="H105" s="192"/>
      <c r="I105" s="192"/>
      <c r="J105" s="193">
        <f>J155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Stavební úpravy komunikací Žitná, Hanácká, Komenského, Staškova, Květinová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119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1206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IO.3.2 - Komunikace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Šternberk</v>
      </c>
      <c r="G121" s="41"/>
      <c r="H121" s="41"/>
      <c r="I121" s="33" t="s">
        <v>22</v>
      </c>
      <c r="J121" s="80" t="str">
        <f>IF(J14="","",J14)</f>
        <v>4. 2. 2025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Město Šternberk</v>
      </c>
      <c r="G123" s="41"/>
      <c r="H123" s="41"/>
      <c r="I123" s="33" t="s">
        <v>32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>Petr Nikl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143</v>
      </c>
      <c r="D126" s="203" t="s">
        <v>64</v>
      </c>
      <c r="E126" s="203" t="s">
        <v>60</v>
      </c>
      <c r="F126" s="203" t="s">
        <v>61</v>
      </c>
      <c r="G126" s="203" t="s">
        <v>144</v>
      </c>
      <c r="H126" s="203" t="s">
        <v>145</v>
      </c>
      <c r="I126" s="203" t="s">
        <v>146</v>
      </c>
      <c r="J126" s="204" t="s">
        <v>125</v>
      </c>
      <c r="K126" s="205" t="s">
        <v>147</v>
      </c>
      <c r="L126" s="206"/>
      <c r="M126" s="101" t="s">
        <v>1</v>
      </c>
      <c r="N126" s="102" t="s">
        <v>43</v>
      </c>
      <c r="O126" s="102" t="s">
        <v>148</v>
      </c>
      <c r="P126" s="102" t="s">
        <v>149</v>
      </c>
      <c r="Q126" s="102" t="s">
        <v>150</v>
      </c>
      <c r="R126" s="102" t="s">
        <v>151</v>
      </c>
      <c r="S126" s="102" t="s">
        <v>152</v>
      </c>
      <c r="T126" s="103" t="s">
        <v>153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154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P128+P155</f>
        <v>0</v>
      </c>
      <c r="Q127" s="105"/>
      <c r="R127" s="209">
        <f>R128+R155</f>
        <v>272.09591987099998</v>
      </c>
      <c r="S127" s="105"/>
      <c r="T127" s="210">
        <f>T128+T155</f>
        <v>101.83020700000002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78</v>
      </c>
      <c r="AU127" s="18" t="s">
        <v>127</v>
      </c>
      <c r="BK127" s="211">
        <f>BK128+BK155</f>
        <v>0</v>
      </c>
    </row>
    <row r="128" s="12" customFormat="1" ht="25.92" customHeight="1">
      <c r="A128" s="12"/>
      <c r="B128" s="212"/>
      <c r="C128" s="213"/>
      <c r="D128" s="214" t="s">
        <v>78</v>
      </c>
      <c r="E128" s="215" t="s">
        <v>155</v>
      </c>
      <c r="F128" s="215" t="s">
        <v>156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P129+P133+P139+P143+P148</f>
        <v>0</v>
      </c>
      <c r="Q128" s="220"/>
      <c r="R128" s="221">
        <f>R129+R133+R139+R143+R148</f>
        <v>95.616265100000021</v>
      </c>
      <c r="S128" s="220"/>
      <c r="T128" s="222">
        <f>T129+T133+T139+T143+T148</f>
        <v>81.097425000000015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86</v>
      </c>
      <c r="AT128" s="224" t="s">
        <v>78</v>
      </c>
      <c r="AU128" s="224" t="s">
        <v>79</v>
      </c>
      <c r="AY128" s="223" t="s">
        <v>157</v>
      </c>
      <c r="BK128" s="225">
        <f>BK129+BK133+BK139+BK143+BK148</f>
        <v>0</v>
      </c>
    </row>
    <row r="129" s="12" customFormat="1" ht="22.8" customHeight="1">
      <c r="A129" s="12"/>
      <c r="B129" s="212"/>
      <c r="C129" s="213"/>
      <c r="D129" s="214" t="s">
        <v>78</v>
      </c>
      <c r="E129" s="226" t="s">
        <v>86</v>
      </c>
      <c r="F129" s="226" t="s">
        <v>158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SUM(P130:P132)</f>
        <v>0</v>
      </c>
      <c r="Q129" s="220"/>
      <c r="R129" s="221">
        <f>SUM(R130:R132)</f>
        <v>0.0070519500000000013</v>
      </c>
      <c r="S129" s="220"/>
      <c r="T129" s="222">
        <f>SUM(T130:T132)</f>
        <v>81.097425000000015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78</v>
      </c>
      <c r="AU129" s="224" t="s">
        <v>86</v>
      </c>
      <c r="AY129" s="223" t="s">
        <v>157</v>
      </c>
      <c r="BK129" s="225">
        <f>SUM(BK130:BK132)</f>
        <v>0</v>
      </c>
    </row>
    <row r="130" s="2" customFormat="1" ht="24.15" customHeight="1">
      <c r="A130" s="39"/>
      <c r="B130" s="40"/>
      <c r="C130" s="228" t="s">
        <v>86</v>
      </c>
      <c r="D130" s="228" t="s">
        <v>159</v>
      </c>
      <c r="E130" s="229" t="s">
        <v>1056</v>
      </c>
      <c r="F130" s="230" t="s">
        <v>1057</v>
      </c>
      <c r="G130" s="231" t="s">
        <v>162</v>
      </c>
      <c r="H130" s="232">
        <v>705.19500000000005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44</v>
      </c>
      <c r="O130" s="92"/>
      <c r="P130" s="238">
        <f>O130*H130</f>
        <v>0</v>
      </c>
      <c r="Q130" s="238">
        <v>1.0000000000000001E-05</v>
      </c>
      <c r="R130" s="238">
        <f>Q130*H130</f>
        <v>0.0070519500000000013</v>
      </c>
      <c r="S130" s="238">
        <v>0.11500000000000001</v>
      </c>
      <c r="T130" s="239">
        <f>S130*H130</f>
        <v>81.097425000000015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163</v>
      </c>
      <c r="AT130" s="240" t="s">
        <v>159</v>
      </c>
      <c r="AU130" s="240" t="s">
        <v>88</v>
      </c>
      <c r="AY130" s="18" t="s">
        <v>157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163</v>
      </c>
      <c r="BM130" s="240" t="s">
        <v>1273</v>
      </c>
    </row>
    <row r="131" s="15" customFormat="1">
      <c r="A131" s="15"/>
      <c r="B131" s="264"/>
      <c r="C131" s="265"/>
      <c r="D131" s="244" t="s">
        <v>165</v>
      </c>
      <c r="E131" s="266" t="s">
        <v>1</v>
      </c>
      <c r="F131" s="267" t="s">
        <v>1274</v>
      </c>
      <c r="G131" s="265"/>
      <c r="H131" s="268">
        <v>705.19500000000005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165</v>
      </c>
      <c r="AU131" s="274" t="s">
        <v>88</v>
      </c>
      <c r="AV131" s="15" t="s">
        <v>88</v>
      </c>
      <c r="AW131" s="15" t="s">
        <v>34</v>
      </c>
      <c r="AX131" s="15" t="s">
        <v>86</v>
      </c>
      <c r="AY131" s="274" t="s">
        <v>157</v>
      </c>
    </row>
    <row r="132" s="2" customFormat="1" ht="16.5" customHeight="1">
      <c r="A132" s="39"/>
      <c r="B132" s="40"/>
      <c r="C132" s="228" t="s">
        <v>88</v>
      </c>
      <c r="D132" s="228" t="s">
        <v>159</v>
      </c>
      <c r="E132" s="229" t="s">
        <v>1060</v>
      </c>
      <c r="F132" s="230" t="s">
        <v>1061</v>
      </c>
      <c r="G132" s="231" t="s">
        <v>1062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44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1063</v>
      </c>
      <c r="AT132" s="240" t="s">
        <v>159</v>
      </c>
      <c r="AU132" s="240" t="s">
        <v>88</v>
      </c>
      <c r="AY132" s="18" t="s">
        <v>157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1063</v>
      </c>
      <c r="BM132" s="240" t="s">
        <v>1275</v>
      </c>
    </row>
    <row r="133" s="12" customFormat="1" ht="22.8" customHeight="1">
      <c r="A133" s="12"/>
      <c r="B133" s="212"/>
      <c r="C133" s="213"/>
      <c r="D133" s="214" t="s">
        <v>78</v>
      </c>
      <c r="E133" s="226" t="s">
        <v>462</v>
      </c>
      <c r="F133" s="226" t="s">
        <v>1065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SUM(P134:P138)</f>
        <v>0</v>
      </c>
      <c r="Q133" s="220"/>
      <c r="R133" s="221">
        <f>SUM(R134:R138)</f>
        <v>91.820733150000009</v>
      </c>
      <c r="S133" s="220"/>
      <c r="T133" s="222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86</v>
      </c>
      <c r="AT133" s="224" t="s">
        <v>78</v>
      </c>
      <c r="AU133" s="224" t="s">
        <v>86</v>
      </c>
      <c r="AY133" s="223" t="s">
        <v>157</v>
      </c>
      <c r="BK133" s="225">
        <f>SUM(BK134:BK138)</f>
        <v>0</v>
      </c>
    </row>
    <row r="134" s="2" customFormat="1" ht="24.15" customHeight="1">
      <c r="A134" s="39"/>
      <c r="B134" s="40"/>
      <c r="C134" s="228" t="s">
        <v>176</v>
      </c>
      <c r="D134" s="228" t="s">
        <v>159</v>
      </c>
      <c r="E134" s="229" t="s">
        <v>1066</v>
      </c>
      <c r="F134" s="230" t="s">
        <v>1067</v>
      </c>
      <c r="G134" s="231" t="s">
        <v>226</v>
      </c>
      <c r="H134" s="232">
        <v>30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44</v>
      </c>
      <c r="O134" s="92"/>
      <c r="P134" s="238">
        <f>O134*H134</f>
        <v>0</v>
      </c>
      <c r="Q134" s="238">
        <v>0.00084999999999999995</v>
      </c>
      <c r="R134" s="238">
        <f>Q134*H134</f>
        <v>0.025499999999999998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163</v>
      </c>
      <c r="AT134" s="240" t="s">
        <v>159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163</v>
      </c>
      <c r="BM134" s="240" t="s">
        <v>1276</v>
      </c>
    </row>
    <row r="135" s="2" customFormat="1">
      <c r="A135" s="39"/>
      <c r="B135" s="40"/>
      <c r="C135" s="41"/>
      <c r="D135" s="244" t="s">
        <v>1069</v>
      </c>
      <c r="E135" s="41"/>
      <c r="F135" s="300" t="s">
        <v>1070</v>
      </c>
      <c r="G135" s="41"/>
      <c r="H135" s="41"/>
      <c r="I135" s="301"/>
      <c r="J135" s="41"/>
      <c r="K135" s="41"/>
      <c r="L135" s="45"/>
      <c r="M135" s="302"/>
      <c r="N135" s="303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1069</v>
      </c>
      <c r="AU135" s="18" t="s">
        <v>88</v>
      </c>
    </row>
    <row r="136" s="2" customFormat="1" ht="24.15" customHeight="1">
      <c r="A136" s="39"/>
      <c r="B136" s="40"/>
      <c r="C136" s="228" t="s">
        <v>163</v>
      </c>
      <c r="D136" s="228" t="s">
        <v>159</v>
      </c>
      <c r="E136" s="229" t="s">
        <v>1071</v>
      </c>
      <c r="F136" s="230" t="s">
        <v>1072</v>
      </c>
      <c r="G136" s="231" t="s">
        <v>162</v>
      </c>
      <c r="H136" s="232">
        <v>705.19500000000005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44</v>
      </c>
      <c r="O136" s="92"/>
      <c r="P136" s="238">
        <f>O136*H136</f>
        <v>0</v>
      </c>
      <c r="Q136" s="238">
        <v>0.00051000000000000004</v>
      </c>
      <c r="R136" s="238">
        <f>Q136*H136</f>
        <v>0.35964945000000004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163</v>
      </c>
      <c r="AT136" s="240" t="s">
        <v>159</v>
      </c>
      <c r="AU136" s="240" t="s">
        <v>88</v>
      </c>
      <c r="AY136" s="18" t="s">
        <v>157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163</v>
      </c>
      <c r="BM136" s="240" t="s">
        <v>1277</v>
      </c>
    </row>
    <row r="137" s="2" customFormat="1" ht="33" customHeight="1">
      <c r="A137" s="39"/>
      <c r="B137" s="40"/>
      <c r="C137" s="228" t="s">
        <v>198</v>
      </c>
      <c r="D137" s="228" t="s">
        <v>159</v>
      </c>
      <c r="E137" s="229" t="s">
        <v>580</v>
      </c>
      <c r="F137" s="230" t="s">
        <v>581</v>
      </c>
      <c r="G137" s="231" t="s">
        <v>162</v>
      </c>
      <c r="H137" s="232">
        <v>705.19500000000005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44</v>
      </c>
      <c r="O137" s="92"/>
      <c r="P137" s="238">
        <f>O137*H137</f>
        <v>0</v>
      </c>
      <c r="Q137" s="238">
        <v>0.12966</v>
      </c>
      <c r="R137" s="238">
        <f>Q137*H137</f>
        <v>91.435583700000009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163</v>
      </c>
      <c r="AT137" s="240" t="s">
        <v>159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163</v>
      </c>
      <c r="BM137" s="240" t="s">
        <v>1278</v>
      </c>
    </row>
    <row r="138" s="2" customFormat="1" ht="33" customHeight="1">
      <c r="A138" s="39"/>
      <c r="B138" s="40"/>
      <c r="C138" s="228" t="s">
        <v>202</v>
      </c>
      <c r="D138" s="228" t="s">
        <v>159</v>
      </c>
      <c r="E138" s="229" t="s">
        <v>1079</v>
      </c>
      <c r="F138" s="230" t="s">
        <v>1080</v>
      </c>
      <c r="G138" s="231" t="s">
        <v>325</v>
      </c>
      <c r="H138" s="232">
        <v>91.820999999999998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44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163</v>
      </c>
      <c r="AT138" s="240" t="s">
        <v>159</v>
      </c>
      <c r="AU138" s="240" t="s">
        <v>88</v>
      </c>
      <c r="AY138" s="18" t="s">
        <v>157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163</v>
      </c>
      <c r="BM138" s="240" t="s">
        <v>1279</v>
      </c>
    </row>
    <row r="139" s="12" customFormat="1" ht="22.8" customHeight="1">
      <c r="A139" s="12"/>
      <c r="B139" s="212"/>
      <c r="C139" s="213"/>
      <c r="D139" s="214" t="s">
        <v>78</v>
      </c>
      <c r="E139" s="226" t="s">
        <v>597</v>
      </c>
      <c r="F139" s="226" t="s">
        <v>1082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SUM(P140:P142)</f>
        <v>0</v>
      </c>
      <c r="Q139" s="220"/>
      <c r="R139" s="221">
        <f>SUM(R140:R142)</f>
        <v>3.78064</v>
      </c>
      <c r="S139" s="220"/>
      <c r="T139" s="222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78</v>
      </c>
      <c r="AU139" s="224" t="s">
        <v>86</v>
      </c>
      <c r="AY139" s="223" t="s">
        <v>157</v>
      </c>
      <c r="BK139" s="225">
        <f>SUM(BK140:BK142)</f>
        <v>0</v>
      </c>
    </row>
    <row r="140" s="2" customFormat="1" ht="24.15" customHeight="1">
      <c r="A140" s="39"/>
      <c r="B140" s="40"/>
      <c r="C140" s="228" t="s">
        <v>206</v>
      </c>
      <c r="D140" s="228" t="s">
        <v>159</v>
      </c>
      <c r="E140" s="229" t="s">
        <v>713</v>
      </c>
      <c r="F140" s="230" t="s">
        <v>714</v>
      </c>
      <c r="G140" s="231" t="s">
        <v>372</v>
      </c>
      <c r="H140" s="232">
        <v>4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44</v>
      </c>
      <c r="O140" s="92"/>
      <c r="P140" s="238">
        <f>O140*H140</f>
        <v>0</v>
      </c>
      <c r="Q140" s="238">
        <v>0.42368</v>
      </c>
      <c r="R140" s="238">
        <f>Q140*H140</f>
        <v>1.69472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163</v>
      </c>
      <c r="AT140" s="240" t="s">
        <v>159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163</v>
      </c>
      <c r="BM140" s="240" t="s">
        <v>1280</v>
      </c>
    </row>
    <row r="141" s="2" customFormat="1" ht="24.15" customHeight="1">
      <c r="A141" s="39"/>
      <c r="B141" s="40"/>
      <c r="C141" s="228" t="s">
        <v>212</v>
      </c>
      <c r="D141" s="228" t="s">
        <v>159</v>
      </c>
      <c r="E141" s="229" t="s">
        <v>718</v>
      </c>
      <c r="F141" s="230" t="s">
        <v>719</v>
      </c>
      <c r="G141" s="231" t="s">
        <v>372</v>
      </c>
      <c r="H141" s="232">
        <v>2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44</v>
      </c>
      <c r="O141" s="92"/>
      <c r="P141" s="238">
        <f>O141*H141</f>
        <v>0</v>
      </c>
      <c r="Q141" s="238">
        <v>0.42080000000000001</v>
      </c>
      <c r="R141" s="238">
        <f>Q141*H141</f>
        <v>0.84160000000000001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163</v>
      </c>
      <c r="AT141" s="240" t="s">
        <v>159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163</v>
      </c>
      <c r="BM141" s="240" t="s">
        <v>1281</v>
      </c>
    </row>
    <row r="142" s="2" customFormat="1" ht="33" customHeight="1">
      <c r="A142" s="39"/>
      <c r="B142" s="40"/>
      <c r="C142" s="228" t="s">
        <v>223</v>
      </c>
      <c r="D142" s="228" t="s">
        <v>159</v>
      </c>
      <c r="E142" s="229" t="s">
        <v>723</v>
      </c>
      <c r="F142" s="230" t="s">
        <v>724</v>
      </c>
      <c r="G142" s="231" t="s">
        <v>372</v>
      </c>
      <c r="H142" s="232">
        <v>4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44</v>
      </c>
      <c r="O142" s="92"/>
      <c r="P142" s="238">
        <f>O142*H142</f>
        <v>0</v>
      </c>
      <c r="Q142" s="238">
        <v>0.31108000000000002</v>
      </c>
      <c r="R142" s="238">
        <f>Q142*H142</f>
        <v>1.2443200000000001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163</v>
      </c>
      <c r="AT142" s="240" t="s">
        <v>159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163</v>
      </c>
      <c r="BM142" s="240" t="s">
        <v>1282</v>
      </c>
    </row>
    <row r="143" s="12" customFormat="1" ht="22.8" customHeight="1">
      <c r="A143" s="12"/>
      <c r="B143" s="212"/>
      <c r="C143" s="213"/>
      <c r="D143" s="214" t="s">
        <v>78</v>
      </c>
      <c r="E143" s="226" t="s">
        <v>223</v>
      </c>
      <c r="F143" s="226" t="s">
        <v>1086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SUM(P144:P147)</f>
        <v>0</v>
      </c>
      <c r="Q143" s="220"/>
      <c r="R143" s="221">
        <f>SUM(R144:R147)</f>
        <v>0</v>
      </c>
      <c r="S143" s="220"/>
      <c r="T143" s="222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86</v>
      </c>
      <c r="AT143" s="224" t="s">
        <v>78</v>
      </c>
      <c r="AU143" s="224" t="s">
        <v>86</v>
      </c>
      <c r="AY143" s="223" t="s">
        <v>157</v>
      </c>
      <c r="BK143" s="225">
        <f>SUM(BK144:BK147)</f>
        <v>0</v>
      </c>
    </row>
    <row r="144" s="2" customFormat="1" ht="16.5" customHeight="1">
      <c r="A144" s="39"/>
      <c r="B144" s="40"/>
      <c r="C144" s="228" t="s">
        <v>230</v>
      </c>
      <c r="D144" s="228" t="s">
        <v>159</v>
      </c>
      <c r="E144" s="229" t="s">
        <v>888</v>
      </c>
      <c r="F144" s="230" t="s">
        <v>889</v>
      </c>
      <c r="G144" s="231" t="s">
        <v>226</v>
      </c>
      <c r="H144" s="232">
        <v>48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44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163</v>
      </c>
      <c r="AT144" s="240" t="s">
        <v>159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163</v>
      </c>
      <c r="BM144" s="240" t="s">
        <v>1283</v>
      </c>
    </row>
    <row r="145" s="15" customFormat="1">
      <c r="A145" s="15"/>
      <c r="B145" s="264"/>
      <c r="C145" s="265"/>
      <c r="D145" s="244" t="s">
        <v>165</v>
      </c>
      <c r="E145" s="266" t="s">
        <v>1</v>
      </c>
      <c r="F145" s="267" t="s">
        <v>1284</v>
      </c>
      <c r="G145" s="265"/>
      <c r="H145" s="268">
        <v>28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165</v>
      </c>
      <c r="AU145" s="274" t="s">
        <v>88</v>
      </c>
      <c r="AV145" s="15" t="s">
        <v>88</v>
      </c>
      <c r="AW145" s="15" t="s">
        <v>34</v>
      </c>
      <c r="AX145" s="15" t="s">
        <v>79</v>
      </c>
      <c r="AY145" s="274" t="s">
        <v>157</v>
      </c>
    </row>
    <row r="146" s="15" customFormat="1">
      <c r="A146" s="15"/>
      <c r="B146" s="264"/>
      <c r="C146" s="265"/>
      <c r="D146" s="244" t="s">
        <v>165</v>
      </c>
      <c r="E146" s="266" t="s">
        <v>1</v>
      </c>
      <c r="F146" s="267" t="s">
        <v>1285</v>
      </c>
      <c r="G146" s="265"/>
      <c r="H146" s="268">
        <v>20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165</v>
      </c>
      <c r="AU146" s="274" t="s">
        <v>88</v>
      </c>
      <c r="AV146" s="15" t="s">
        <v>88</v>
      </c>
      <c r="AW146" s="15" t="s">
        <v>34</v>
      </c>
      <c r="AX146" s="15" t="s">
        <v>79</v>
      </c>
      <c r="AY146" s="274" t="s">
        <v>157</v>
      </c>
    </row>
    <row r="147" s="16" customFormat="1">
      <c r="A147" s="16"/>
      <c r="B147" s="275"/>
      <c r="C147" s="276"/>
      <c r="D147" s="244" t="s">
        <v>165</v>
      </c>
      <c r="E147" s="277" t="s">
        <v>1</v>
      </c>
      <c r="F147" s="278" t="s">
        <v>181</v>
      </c>
      <c r="G147" s="276"/>
      <c r="H147" s="279">
        <v>48</v>
      </c>
      <c r="I147" s="280"/>
      <c r="J147" s="276"/>
      <c r="K147" s="276"/>
      <c r="L147" s="281"/>
      <c r="M147" s="282"/>
      <c r="N147" s="283"/>
      <c r="O147" s="283"/>
      <c r="P147" s="283"/>
      <c r="Q147" s="283"/>
      <c r="R147" s="283"/>
      <c r="S147" s="283"/>
      <c r="T147" s="28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5" t="s">
        <v>165</v>
      </c>
      <c r="AU147" s="285" t="s">
        <v>88</v>
      </c>
      <c r="AV147" s="16" t="s">
        <v>163</v>
      </c>
      <c r="AW147" s="16" t="s">
        <v>34</v>
      </c>
      <c r="AX147" s="16" t="s">
        <v>86</v>
      </c>
      <c r="AY147" s="285" t="s">
        <v>157</v>
      </c>
    </row>
    <row r="148" s="12" customFormat="1" ht="22.8" customHeight="1">
      <c r="A148" s="12"/>
      <c r="B148" s="212"/>
      <c r="C148" s="213"/>
      <c r="D148" s="214" t="s">
        <v>78</v>
      </c>
      <c r="E148" s="226" t="s">
        <v>687</v>
      </c>
      <c r="F148" s="226" t="s">
        <v>1090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SUM(P149:P154)</f>
        <v>0</v>
      </c>
      <c r="Q148" s="220"/>
      <c r="R148" s="221">
        <f>SUM(R149:R154)</f>
        <v>0.0078399999999999997</v>
      </c>
      <c r="S148" s="220"/>
      <c r="T148" s="222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86</v>
      </c>
      <c r="AT148" s="224" t="s">
        <v>78</v>
      </c>
      <c r="AU148" s="224" t="s">
        <v>86</v>
      </c>
      <c r="AY148" s="223" t="s">
        <v>157</v>
      </c>
      <c r="BK148" s="225">
        <f>SUM(BK149:BK154)</f>
        <v>0</v>
      </c>
    </row>
    <row r="149" s="2" customFormat="1" ht="24.15" customHeight="1">
      <c r="A149" s="39"/>
      <c r="B149" s="40"/>
      <c r="C149" s="228" t="s">
        <v>243</v>
      </c>
      <c r="D149" s="228" t="s">
        <v>159</v>
      </c>
      <c r="E149" s="229" t="s">
        <v>1091</v>
      </c>
      <c r="F149" s="230" t="s">
        <v>1092</v>
      </c>
      <c r="G149" s="231" t="s">
        <v>226</v>
      </c>
      <c r="H149" s="232">
        <v>28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44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264</v>
      </c>
      <c r="AT149" s="240" t="s">
        <v>159</v>
      </c>
      <c r="AU149" s="240" t="s">
        <v>88</v>
      </c>
      <c r="AY149" s="18" t="s">
        <v>157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264</v>
      </c>
      <c r="BM149" s="240" t="s">
        <v>1286</v>
      </c>
    </row>
    <row r="150" s="2" customFormat="1" ht="24.15" customHeight="1">
      <c r="A150" s="39"/>
      <c r="B150" s="40"/>
      <c r="C150" s="228" t="s">
        <v>8</v>
      </c>
      <c r="D150" s="228" t="s">
        <v>159</v>
      </c>
      <c r="E150" s="229" t="s">
        <v>1094</v>
      </c>
      <c r="F150" s="230" t="s">
        <v>1095</v>
      </c>
      <c r="G150" s="231" t="s">
        <v>226</v>
      </c>
      <c r="H150" s="232">
        <v>28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44</v>
      </c>
      <c r="O150" s="92"/>
      <c r="P150" s="238">
        <f>O150*H150</f>
        <v>0</v>
      </c>
      <c r="Q150" s="238">
        <v>0.00027999999999999998</v>
      </c>
      <c r="R150" s="238">
        <f>Q150*H150</f>
        <v>0.0078399999999999997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163</v>
      </c>
      <c r="AT150" s="240" t="s">
        <v>159</v>
      </c>
      <c r="AU150" s="240" t="s">
        <v>88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163</v>
      </c>
      <c r="BM150" s="240" t="s">
        <v>1287</v>
      </c>
    </row>
    <row r="151" s="2" customFormat="1" ht="21.75" customHeight="1">
      <c r="A151" s="39"/>
      <c r="B151" s="40"/>
      <c r="C151" s="228" t="s">
        <v>272</v>
      </c>
      <c r="D151" s="228" t="s">
        <v>159</v>
      </c>
      <c r="E151" s="229" t="s">
        <v>946</v>
      </c>
      <c r="F151" s="230" t="s">
        <v>947</v>
      </c>
      <c r="G151" s="231" t="s">
        <v>325</v>
      </c>
      <c r="H151" s="232">
        <v>81.096999999999994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44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163</v>
      </c>
      <c r="AT151" s="240" t="s">
        <v>159</v>
      </c>
      <c r="AU151" s="240" t="s">
        <v>88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163</v>
      </c>
      <c r="BM151" s="240" t="s">
        <v>1288</v>
      </c>
    </row>
    <row r="152" s="2" customFormat="1" ht="24.15" customHeight="1">
      <c r="A152" s="39"/>
      <c r="B152" s="40"/>
      <c r="C152" s="228" t="s">
        <v>255</v>
      </c>
      <c r="D152" s="228" t="s">
        <v>159</v>
      </c>
      <c r="E152" s="229" t="s">
        <v>950</v>
      </c>
      <c r="F152" s="230" t="s">
        <v>951</v>
      </c>
      <c r="G152" s="231" t="s">
        <v>325</v>
      </c>
      <c r="H152" s="232">
        <v>243.291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44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163</v>
      </c>
      <c r="AT152" s="240" t="s">
        <v>159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163</v>
      </c>
      <c r="BM152" s="240" t="s">
        <v>1289</v>
      </c>
    </row>
    <row r="153" s="15" customFormat="1">
      <c r="A153" s="15"/>
      <c r="B153" s="264"/>
      <c r="C153" s="265"/>
      <c r="D153" s="244" t="s">
        <v>165</v>
      </c>
      <c r="E153" s="265"/>
      <c r="F153" s="267" t="s">
        <v>1290</v>
      </c>
      <c r="G153" s="265"/>
      <c r="H153" s="268">
        <v>243.291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165</v>
      </c>
      <c r="AU153" s="274" t="s">
        <v>88</v>
      </c>
      <c r="AV153" s="15" t="s">
        <v>88</v>
      </c>
      <c r="AW153" s="15" t="s">
        <v>4</v>
      </c>
      <c r="AX153" s="15" t="s">
        <v>86</v>
      </c>
      <c r="AY153" s="274" t="s">
        <v>157</v>
      </c>
    </row>
    <row r="154" s="2" customFormat="1" ht="44.25" customHeight="1">
      <c r="A154" s="39"/>
      <c r="B154" s="40"/>
      <c r="C154" s="228" t="s">
        <v>260</v>
      </c>
      <c r="D154" s="228" t="s">
        <v>159</v>
      </c>
      <c r="E154" s="229" t="s">
        <v>1010</v>
      </c>
      <c r="F154" s="230" t="s">
        <v>1011</v>
      </c>
      <c r="G154" s="231" t="s">
        <v>325</v>
      </c>
      <c r="H154" s="232">
        <v>81.096999999999994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1291</v>
      </c>
    </row>
    <row r="155" s="12" customFormat="1" ht="25.92" customHeight="1">
      <c r="A155" s="12"/>
      <c r="B155" s="212"/>
      <c r="C155" s="213"/>
      <c r="D155" s="214" t="s">
        <v>78</v>
      </c>
      <c r="E155" s="215" t="s">
        <v>1101</v>
      </c>
      <c r="F155" s="215" t="s">
        <v>1102</v>
      </c>
      <c r="G155" s="213"/>
      <c r="H155" s="213"/>
      <c r="I155" s="216"/>
      <c r="J155" s="217">
        <f>BK155</f>
        <v>0</v>
      </c>
      <c r="K155" s="213"/>
      <c r="L155" s="218"/>
      <c r="M155" s="219"/>
      <c r="N155" s="220"/>
      <c r="O155" s="220"/>
      <c r="P155" s="221">
        <f>SUM(P156:P178)</f>
        <v>0</v>
      </c>
      <c r="Q155" s="220"/>
      <c r="R155" s="221">
        <f>SUM(R156:R178)</f>
        <v>176.47965477099999</v>
      </c>
      <c r="S155" s="220"/>
      <c r="T155" s="222">
        <f>SUM(T156:T178)</f>
        <v>20.732782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78</v>
      </c>
      <c r="AU155" s="224" t="s">
        <v>79</v>
      </c>
      <c r="AY155" s="223" t="s">
        <v>157</v>
      </c>
      <c r="BK155" s="225">
        <f>SUM(BK156:BK178)</f>
        <v>0</v>
      </c>
    </row>
    <row r="156" s="2" customFormat="1" ht="24.15" customHeight="1">
      <c r="A156" s="39"/>
      <c r="B156" s="40"/>
      <c r="C156" s="228" t="s">
        <v>264</v>
      </c>
      <c r="D156" s="228" t="s">
        <v>159</v>
      </c>
      <c r="E156" s="229" t="s">
        <v>1103</v>
      </c>
      <c r="F156" s="230" t="s">
        <v>1104</v>
      </c>
      <c r="G156" s="231" t="s">
        <v>162</v>
      </c>
      <c r="H156" s="232">
        <v>211.559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44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0.098000000000000004</v>
      </c>
      <c r="T156" s="239">
        <f>S156*H156</f>
        <v>20.732782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163</v>
      </c>
      <c r="AT156" s="240" t="s">
        <v>159</v>
      </c>
      <c r="AU156" s="240" t="s">
        <v>86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163</v>
      </c>
      <c r="BM156" s="240" t="s">
        <v>1292</v>
      </c>
    </row>
    <row r="157" s="2" customFormat="1">
      <c r="A157" s="39"/>
      <c r="B157" s="40"/>
      <c r="C157" s="41"/>
      <c r="D157" s="244" t="s">
        <v>1069</v>
      </c>
      <c r="E157" s="41"/>
      <c r="F157" s="300" t="s">
        <v>1070</v>
      </c>
      <c r="G157" s="41"/>
      <c r="H157" s="41"/>
      <c r="I157" s="301"/>
      <c r="J157" s="41"/>
      <c r="K157" s="41"/>
      <c r="L157" s="45"/>
      <c r="M157" s="302"/>
      <c r="N157" s="303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1069</v>
      </c>
      <c r="AU157" s="18" t="s">
        <v>86</v>
      </c>
    </row>
    <row r="158" s="15" customFormat="1">
      <c r="A158" s="15"/>
      <c r="B158" s="264"/>
      <c r="C158" s="265"/>
      <c r="D158" s="244" t="s">
        <v>165</v>
      </c>
      <c r="E158" s="266" t="s">
        <v>1</v>
      </c>
      <c r="F158" s="267" t="s">
        <v>1293</v>
      </c>
      <c r="G158" s="265"/>
      <c r="H158" s="268">
        <v>211.559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165</v>
      </c>
      <c r="AU158" s="274" t="s">
        <v>86</v>
      </c>
      <c r="AV158" s="15" t="s">
        <v>88</v>
      </c>
      <c r="AW158" s="15" t="s">
        <v>34</v>
      </c>
      <c r="AX158" s="15" t="s">
        <v>86</v>
      </c>
      <c r="AY158" s="274" t="s">
        <v>157</v>
      </c>
    </row>
    <row r="159" s="2" customFormat="1" ht="33" customHeight="1">
      <c r="A159" s="39"/>
      <c r="B159" s="40"/>
      <c r="C159" s="228" t="s">
        <v>268</v>
      </c>
      <c r="D159" s="228" t="s">
        <v>159</v>
      </c>
      <c r="E159" s="229" t="s">
        <v>1106</v>
      </c>
      <c r="F159" s="230" t="s">
        <v>1107</v>
      </c>
      <c r="G159" s="231" t="s">
        <v>258</v>
      </c>
      <c r="H159" s="232">
        <v>63.468000000000004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44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163</v>
      </c>
      <c r="AT159" s="240" t="s">
        <v>159</v>
      </c>
      <c r="AU159" s="240" t="s">
        <v>86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163</v>
      </c>
      <c r="BM159" s="240" t="s">
        <v>1294</v>
      </c>
    </row>
    <row r="160" s="15" customFormat="1">
      <c r="A160" s="15"/>
      <c r="B160" s="264"/>
      <c r="C160" s="265"/>
      <c r="D160" s="244" t="s">
        <v>165</v>
      </c>
      <c r="E160" s="266" t="s">
        <v>1</v>
      </c>
      <c r="F160" s="267" t="s">
        <v>1295</v>
      </c>
      <c r="G160" s="265"/>
      <c r="H160" s="268">
        <v>63.468000000000004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4" t="s">
        <v>165</v>
      </c>
      <c r="AU160" s="274" t="s">
        <v>86</v>
      </c>
      <c r="AV160" s="15" t="s">
        <v>88</v>
      </c>
      <c r="AW160" s="15" t="s">
        <v>34</v>
      </c>
      <c r="AX160" s="15" t="s">
        <v>86</v>
      </c>
      <c r="AY160" s="274" t="s">
        <v>157</v>
      </c>
    </row>
    <row r="161" s="2" customFormat="1" ht="37.8" customHeight="1">
      <c r="A161" s="39"/>
      <c r="B161" s="40"/>
      <c r="C161" s="228" t="s">
        <v>236</v>
      </c>
      <c r="D161" s="228" t="s">
        <v>159</v>
      </c>
      <c r="E161" s="229" t="s">
        <v>1110</v>
      </c>
      <c r="F161" s="230" t="s">
        <v>1111</v>
      </c>
      <c r="G161" s="231" t="s">
        <v>258</v>
      </c>
      <c r="H161" s="232">
        <v>63.648000000000003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44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163</v>
      </c>
      <c r="AT161" s="240" t="s">
        <v>159</v>
      </c>
      <c r="AU161" s="240" t="s">
        <v>86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163</v>
      </c>
      <c r="BM161" s="240" t="s">
        <v>1296</v>
      </c>
    </row>
    <row r="162" s="2" customFormat="1" ht="24.15" customHeight="1">
      <c r="A162" s="39"/>
      <c r="B162" s="40"/>
      <c r="C162" s="228" t="s">
        <v>279</v>
      </c>
      <c r="D162" s="228" t="s">
        <v>159</v>
      </c>
      <c r="E162" s="229" t="s">
        <v>319</v>
      </c>
      <c r="F162" s="230" t="s">
        <v>320</v>
      </c>
      <c r="G162" s="231" t="s">
        <v>258</v>
      </c>
      <c r="H162" s="232">
        <v>63.648000000000003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44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163</v>
      </c>
      <c r="AT162" s="240" t="s">
        <v>159</v>
      </c>
      <c r="AU162" s="240" t="s">
        <v>86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163</v>
      </c>
      <c r="BM162" s="240" t="s">
        <v>1297</v>
      </c>
    </row>
    <row r="163" s="2" customFormat="1" ht="24.15" customHeight="1">
      <c r="A163" s="39"/>
      <c r="B163" s="40"/>
      <c r="C163" s="228" t="s">
        <v>283</v>
      </c>
      <c r="D163" s="228" t="s">
        <v>159</v>
      </c>
      <c r="E163" s="229" t="s">
        <v>363</v>
      </c>
      <c r="F163" s="230" t="s">
        <v>364</v>
      </c>
      <c r="G163" s="231" t="s">
        <v>162</v>
      </c>
      <c r="H163" s="232">
        <v>211.559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44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163</v>
      </c>
      <c r="AT163" s="240" t="s">
        <v>159</v>
      </c>
      <c r="AU163" s="240" t="s">
        <v>86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163</v>
      </c>
      <c r="BM163" s="240" t="s">
        <v>1298</v>
      </c>
    </row>
    <row r="164" s="2" customFormat="1" ht="24.15" customHeight="1">
      <c r="A164" s="39"/>
      <c r="B164" s="40"/>
      <c r="C164" s="228" t="s">
        <v>7</v>
      </c>
      <c r="D164" s="228" t="s">
        <v>159</v>
      </c>
      <c r="E164" s="229" t="s">
        <v>1115</v>
      </c>
      <c r="F164" s="230" t="s">
        <v>1116</v>
      </c>
      <c r="G164" s="231" t="s">
        <v>162</v>
      </c>
      <c r="H164" s="232">
        <v>211.559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44</v>
      </c>
      <c r="O164" s="92"/>
      <c r="P164" s="238">
        <f>O164*H164</f>
        <v>0</v>
      </c>
      <c r="Q164" s="238">
        <v>9.8999999999999994E-05</v>
      </c>
      <c r="R164" s="238">
        <f>Q164*H164</f>
        <v>0.020944340999999998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163</v>
      </c>
      <c r="AT164" s="240" t="s">
        <v>159</v>
      </c>
      <c r="AU164" s="240" t="s">
        <v>86</v>
      </c>
      <c r="AY164" s="18" t="s">
        <v>157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163</v>
      </c>
      <c r="BM164" s="240" t="s">
        <v>1299</v>
      </c>
    </row>
    <row r="165" s="2" customFormat="1" ht="24.15" customHeight="1">
      <c r="A165" s="39"/>
      <c r="B165" s="40"/>
      <c r="C165" s="286" t="s">
        <v>290</v>
      </c>
      <c r="D165" s="286" t="s">
        <v>336</v>
      </c>
      <c r="E165" s="287" t="s">
        <v>1118</v>
      </c>
      <c r="F165" s="288" t="s">
        <v>1119</v>
      </c>
      <c r="G165" s="289" t="s">
        <v>162</v>
      </c>
      <c r="H165" s="290">
        <v>232.715</v>
      </c>
      <c r="I165" s="291"/>
      <c r="J165" s="292">
        <f>ROUND(I165*H165,2)</f>
        <v>0</v>
      </c>
      <c r="K165" s="293"/>
      <c r="L165" s="294"/>
      <c r="M165" s="295" t="s">
        <v>1</v>
      </c>
      <c r="N165" s="296" t="s">
        <v>44</v>
      </c>
      <c r="O165" s="92"/>
      <c r="P165" s="238">
        <f>O165*H165</f>
        <v>0</v>
      </c>
      <c r="Q165" s="238">
        <v>0.00029999999999999997</v>
      </c>
      <c r="R165" s="238">
        <f>Q165*H165</f>
        <v>0.069814500000000002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212</v>
      </c>
      <c r="AT165" s="240" t="s">
        <v>336</v>
      </c>
      <c r="AU165" s="240" t="s">
        <v>86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1300</v>
      </c>
    </row>
    <row r="166" s="15" customFormat="1">
      <c r="A166" s="15"/>
      <c r="B166" s="264"/>
      <c r="C166" s="265"/>
      <c r="D166" s="244" t="s">
        <v>165</v>
      </c>
      <c r="E166" s="265"/>
      <c r="F166" s="267" t="s">
        <v>1301</v>
      </c>
      <c r="G166" s="265"/>
      <c r="H166" s="268">
        <v>232.715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165</v>
      </c>
      <c r="AU166" s="274" t="s">
        <v>86</v>
      </c>
      <c r="AV166" s="15" t="s">
        <v>88</v>
      </c>
      <c r="AW166" s="15" t="s">
        <v>4</v>
      </c>
      <c r="AX166" s="15" t="s">
        <v>86</v>
      </c>
      <c r="AY166" s="274" t="s">
        <v>157</v>
      </c>
    </row>
    <row r="167" s="2" customFormat="1" ht="24.15" customHeight="1">
      <c r="A167" s="39"/>
      <c r="B167" s="40"/>
      <c r="C167" s="228" t="s">
        <v>302</v>
      </c>
      <c r="D167" s="228" t="s">
        <v>159</v>
      </c>
      <c r="E167" s="229" t="s">
        <v>1122</v>
      </c>
      <c r="F167" s="230" t="s">
        <v>1123</v>
      </c>
      <c r="G167" s="231" t="s">
        <v>162</v>
      </c>
      <c r="H167" s="232">
        <v>211.559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44</v>
      </c>
      <c r="O167" s="92"/>
      <c r="P167" s="238">
        <f>O167*H167</f>
        <v>0</v>
      </c>
      <c r="Q167" s="238">
        <v>0.68999999999999995</v>
      </c>
      <c r="R167" s="238">
        <f>Q167*H167</f>
        <v>145.97570999999999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163</v>
      </c>
      <c r="AT167" s="240" t="s">
        <v>159</v>
      </c>
      <c r="AU167" s="240" t="s">
        <v>86</v>
      </c>
      <c r="AY167" s="18" t="s">
        <v>157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163</v>
      </c>
      <c r="BM167" s="240" t="s">
        <v>1302</v>
      </c>
    </row>
    <row r="168" s="2" customFormat="1" ht="24.15" customHeight="1">
      <c r="A168" s="39"/>
      <c r="B168" s="40"/>
      <c r="C168" s="228" t="s">
        <v>331</v>
      </c>
      <c r="D168" s="228" t="s">
        <v>159</v>
      </c>
      <c r="E168" s="229" t="s">
        <v>1125</v>
      </c>
      <c r="F168" s="230" t="s">
        <v>1126</v>
      </c>
      <c r="G168" s="231" t="s">
        <v>162</v>
      </c>
      <c r="H168" s="232">
        <v>211.559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44</v>
      </c>
      <c r="O168" s="92"/>
      <c r="P168" s="238">
        <f>O168*H168</f>
        <v>0</v>
      </c>
      <c r="Q168" s="238">
        <v>0.0056100000000000004</v>
      </c>
      <c r="R168" s="238">
        <f>Q168*H168</f>
        <v>1.1868459900000001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163</v>
      </c>
      <c r="AT168" s="240" t="s">
        <v>159</v>
      </c>
      <c r="AU168" s="240" t="s">
        <v>86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163</v>
      </c>
      <c r="BM168" s="240" t="s">
        <v>1303</v>
      </c>
    </row>
    <row r="169" s="2" customFormat="1" ht="24.15" customHeight="1">
      <c r="A169" s="39"/>
      <c r="B169" s="40"/>
      <c r="C169" s="228" t="s">
        <v>335</v>
      </c>
      <c r="D169" s="228" t="s">
        <v>159</v>
      </c>
      <c r="E169" s="229" t="s">
        <v>1128</v>
      </c>
      <c r="F169" s="230" t="s">
        <v>1129</v>
      </c>
      <c r="G169" s="231" t="s">
        <v>162</v>
      </c>
      <c r="H169" s="232">
        <v>211.559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44</v>
      </c>
      <c r="O169" s="92"/>
      <c r="P169" s="238">
        <f>O169*H169</f>
        <v>0</v>
      </c>
      <c r="Q169" s="238">
        <v>0.12966</v>
      </c>
      <c r="R169" s="238">
        <f>Q169*H169</f>
        <v>27.430739939999999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163</v>
      </c>
      <c r="AT169" s="240" t="s">
        <v>159</v>
      </c>
      <c r="AU169" s="240" t="s">
        <v>86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163</v>
      </c>
      <c r="BM169" s="240" t="s">
        <v>1304</v>
      </c>
    </row>
    <row r="170" s="2" customFormat="1" ht="24.15" customHeight="1">
      <c r="A170" s="39"/>
      <c r="B170" s="40"/>
      <c r="C170" s="228" t="s">
        <v>348</v>
      </c>
      <c r="D170" s="228" t="s">
        <v>159</v>
      </c>
      <c r="E170" s="229" t="s">
        <v>1131</v>
      </c>
      <c r="F170" s="230" t="s">
        <v>1132</v>
      </c>
      <c r="G170" s="231" t="s">
        <v>226</v>
      </c>
      <c r="H170" s="232">
        <v>20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0.089779999999999999</v>
      </c>
      <c r="R170" s="238">
        <f>Q170*H170</f>
        <v>1.7955999999999999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86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1305</v>
      </c>
    </row>
    <row r="171" s="2" customFormat="1">
      <c r="A171" s="39"/>
      <c r="B171" s="40"/>
      <c r="C171" s="41"/>
      <c r="D171" s="244" t="s">
        <v>1069</v>
      </c>
      <c r="E171" s="41"/>
      <c r="F171" s="300" t="s">
        <v>1070</v>
      </c>
      <c r="G171" s="41"/>
      <c r="H171" s="41"/>
      <c r="I171" s="301"/>
      <c r="J171" s="41"/>
      <c r="K171" s="41"/>
      <c r="L171" s="45"/>
      <c r="M171" s="302"/>
      <c r="N171" s="303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1069</v>
      </c>
      <c r="AU171" s="18" t="s">
        <v>86</v>
      </c>
    </row>
    <row r="172" s="2" customFormat="1" ht="21.75" customHeight="1">
      <c r="A172" s="39"/>
      <c r="B172" s="40"/>
      <c r="C172" s="228" t="s">
        <v>358</v>
      </c>
      <c r="D172" s="228" t="s">
        <v>159</v>
      </c>
      <c r="E172" s="229" t="s">
        <v>946</v>
      </c>
      <c r="F172" s="230" t="s">
        <v>947</v>
      </c>
      <c r="G172" s="231" t="s">
        <v>325</v>
      </c>
      <c r="H172" s="232">
        <v>20.733000000000001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44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163</v>
      </c>
      <c r="AT172" s="240" t="s">
        <v>159</v>
      </c>
      <c r="AU172" s="240" t="s">
        <v>86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163</v>
      </c>
      <c r="BM172" s="240" t="s">
        <v>1306</v>
      </c>
    </row>
    <row r="173" s="2" customFormat="1" ht="24.15" customHeight="1">
      <c r="A173" s="39"/>
      <c r="B173" s="40"/>
      <c r="C173" s="228" t="s">
        <v>306</v>
      </c>
      <c r="D173" s="228" t="s">
        <v>159</v>
      </c>
      <c r="E173" s="229" t="s">
        <v>950</v>
      </c>
      <c r="F173" s="230" t="s">
        <v>951</v>
      </c>
      <c r="G173" s="231" t="s">
        <v>325</v>
      </c>
      <c r="H173" s="232">
        <v>62.198999999999998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44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163</v>
      </c>
      <c r="AT173" s="240" t="s">
        <v>159</v>
      </c>
      <c r="AU173" s="240" t="s">
        <v>86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163</v>
      </c>
      <c r="BM173" s="240" t="s">
        <v>1307</v>
      </c>
    </row>
    <row r="174" s="15" customFormat="1">
      <c r="A174" s="15"/>
      <c r="B174" s="264"/>
      <c r="C174" s="265"/>
      <c r="D174" s="244" t="s">
        <v>165</v>
      </c>
      <c r="E174" s="265"/>
      <c r="F174" s="267" t="s">
        <v>1308</v>
      </c>
      <c r="G174" s="265"/>
      <c r="H174" s="268">
        <v>62.198999999999998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165</v>
      </c>
      <c r="AU174" s="274" t="s">
        <v>86</v>
      </c>
      <c r="AV174" s="15" t="s">
        <v>88</v>
      </c>
      <c r="AW174" s="15" t="s">
        <v>4</v>
      </c>
      <c r="AX174" s="15" t="s">
        <v>86</v>
      </c>
      <c r="AY174" s="274" t="s">
        <v>157</v>
      </c>
    </row>
    <row r="175" s="2" customFormat="1" ht="44.25" customHeight="1">
      <c r="A175" s="39"/>
      <c r="B175" s="40"/>
      <c r="C175" s="228" t="s">
        <v>310</v>
      </c>
      <c r="D175" s="228" t="s">
        <v>159</v>
      </c>
      <c r="E175" s="229" t="s">
        <v>1006</v>
      </c>
      <c r="F175" s="230" t="s">
        <v>1007</v>
      </c>
      <c r="G175" s="231" t="s">
        <v>325</v>
      </c>
      <c r="H175" s="232">
        <v>116.03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44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163</v>
      </c>
      <c r="AT175" s="240" t="s">
        <v>159</v>
      </c>
      <c r="AU175" s="240" t="s">
        <v>86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163</v>
      </c>
      <c r="BM175" s="240" t="s">
        <v>1309</v>
      </c>
    </row>
    <row r="176" s="15" customFormat="1">
      <c r="A176" s="15"/>
      <c r="B176" s="264"/>
      <c r="C176" s="265"/>
      <c r="D176" s="244" t="s">
        <v>165</v>
      </c>
      <c r="E176" s="266" t="s">
        <v>1</v>
      </c>
      <c r="F176" s="267" t="s">
        <v>1310</v>
      </c>
      <c r="G176" s="265"/>
      <c r="H176" s="268">
        <v>116.03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165</v>
      </c>
      <c r="AU176" s="274" t="s">
        <v>86</v>
      </c>
      <c r="AV176" s="15" t="s">
        <v>88</v>
      </c>
      <c r="AW176" s="15" t="s">
        <v>34</v>
      </c>
      <c r="AX176" s="15" t="s">
        <v>86</v>
      </c>
      <c r="AY176" s="274" t="s">
        <v>157</v>
      </c>
    </row>
    <row r="177" s="2" customFormat="1" ht="44.25" customHeight="1">
      <c r="A177" s="39"/>
      <c r="B177" s="40"/>
      <c r="C177" s="228" t="s">
        <v>314</v>
      </c>
      <c r="D177" s="228" t="s">
        <v>159</v>
      </c>
      <c r="E177" s="229" t="s">
        <v>1010</v>
      </c>
      <c r="F177" s="230" t="s">
        <v>1011</v>
      </c>
      <c r="G177" s="231" t="s">
        <v>325</v>
      </c>
      <c r="H177" s="232">
        <v>20.733000000000001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44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163</v>
      </c>
      <c r="AT177" s="240" t="s">
        <v>159</v>
      </c>
      <c r="AU177" s="240" t="s">
        <v>86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163</v>
      </c>
      <c r="BM177" s="240" t="s">
        <v>1311</v>
      </c>
    </row>
    <row r="178" s="2" customFormat="1" ht="33" customHeight="1">
      <c r="A178" s="39"/>
      <c r="B178" s="40"/>
      <c r="C178" s="228" t="s">
        <v>318</v>
      </c>
      <c r="D178" s="228" t="s">
        <v>159</v>
      </c>
      <c r="E178" s="229" t="s">
        <v>1079</v>
      </c>
      <c r="F178" s="230" t="s">
        <v>1080</v>
      </c>
      <c r="G178" s="231" t="s">
        <v>325</v>
      </c>
      <c r="H178" s="232">
        <v>145.976</v>
      </c>
      <c r="I178" s="233"/>
      <c r="J178" s="234">
        <f>ROUND(I178*H178,2)</f>
        <v>0</v>
      </c>
      <c r="K178" s="235"/>
      <c r="L178" s="45"/>
      <c r="M178" s="304" t="s">
        <v>1</v>
      </c>
      <c r="N178" s="305" t="s">
        <v>44</v>
      </c>
      <c r="O178" s="306"/>
      <c r="P178" s="307">
        <f>O178*H178</f>
        <v>0</v>
      </c>
      <c r="Q178" s="307">
        <v>0</v>
      </c>
      <c r="R178" s="307">
        <f>Q178*H178</f>
        <v>0</v>
      </c>
      <c r="S178" s="307">
        <v>0</v>
      </c>
      <c r="T178" s="30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163</v>
      </c>
      <c r="AT178" s="240" t="s">
        <v>159</v>
      </c>
      <c r="AU178" s="240" t="s">
        <v>86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163</v>
      </c>
      <c r="BM178" s="240" t="s">
        <v>1312</v>
      </c>
    </row>
    <row r="179" s="2" customFormat="1" ht="6.96" customHeight="1">
      <c r="A179" s="39"/>
      <c r="B179" s="67"/>
      <c r="C179" s="68"/>
      <c r="D179" s="68"/>
      <c r="E179" s="68"/>
      <c r="F179" s="68"/>
      <c r="G179" s="68"/>
      <c r="H179" s="68"/>
      <c r="I179" s="68"/>
      <c r="J179" s="68"/>
      <c r="K179" s="68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f48QGnb5q8un12YstMKfVykwuC12f0bTBjBzHVGnngUJ4dMNJD5i9P7ZJ8ZB05LEsy2+kGwJi1RtGmmUH8D0Zw==" hashValue="m0RGia+/3A/1Li4uH8DAsWTeJyeynlyf11vSJl2IHRmj3TbfDUy1ECzxztYxfG44RBniUwpfFgGrKwMeaf+MVw==" algorithmName="SHA-512" password="CC35"/>
  <autoFilter ref="C126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4. 2. 2025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37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ROUND((SUM(BE123:BE171)),  2)</f>
        <v>0</v>
      </c>
      <c r="G33" s="39"/>
      <c r="H33" s="39"/>
      <c r="I33" s="165">
        <v>0.20999999999999999</v>
      </c>
      <c r="J33" s="164">
        <f>ROUND(((SUM(BE123:BE171))*I33),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ROUND((SUM(BF123:BF171)),  2)</f>
        <v>0</v>
      </c>
      <c r="G34" s="39"/>
      <c r="H34" s="39"/>
      <c r="I34" s="165">
        <v>0.12</v>
      </c>
      <c r="J34" s="164">
        <f>ROUND(((SUM(BF123:BF171))*I34),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ROUND((SUM(BG123:BG171)),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ROUND((SUM(BH123:BH171)),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ROUND((SUM(BI123:BI171)),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IO.4 - Staškova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4. 2. 2025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Petr Nikl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1051</v>
      </c>
      <c r="E99" s="197"/>
      <c r="F99" s="197"/>
      <c r="G99" s="197"/>
      <c r="H99" s="197"/>
      <c r="I99" s="197"/>
      <c r="J99" s="198">
        <f>J128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1052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1053</v>
      </c>
      <c r="E101" s="197"/>
      <c r="F101" s="197"/>
      <c r="G101" s="197"/>
      <c r="H101" s="197"/>
      <c r="I101" s="197"/>
      <c r="J101" s="198">
        <f>J138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1054</v>
      </c>
      <c r="E102" s="197"/>
      <c r="F102" s="197"/>
      <c r="G102" s="197"/>
      <c r="H102" s="197"/>
      <c r="I102" s="197"/>
      <c r="J102" s="198">
        <f>J140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1314</v>
      </c>
      <c r="E103" s="192"/>
      <c r="F103" s="192"/>
      <c r="G103" s="192"/>
      <c r="H103" s="192"/>
      <c r="I103" s="192"/>
      <c r="J103" s="193">
        <f>J147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84" t="str">
        <f>E7</f>
        <v>Stavební úpravy komunikací Žitná, Hanácká, Komenského, Staškova, Květinová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IO.4 - Staškova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Šternberk</v>
      </c>
      <c r="G117" s="41"/>
      <c r="H117" s="41"/>
      <c r="I117" s="33" t="s">
        <v>22</v>
      </c>
      <c r="J117" s="80" t="str">
        <f>IF(J12="","",J12)</f>
        <v>4. 2. 2025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Šternberk</v>
      </c>
      <c r="G119" s="41"/>
      <c r="H119" s="41"/>
      <c r="I119" s="33" t="s">
        <v>32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Petr Nikl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143</v>
      </c>
      <c r="D122" s="203" t="s">
        <v>64</v>
      </c>
      <c r="E122" s="203" t="s">
        <v>60</v>
      </c>
      <c r="F122" s="203" t="s">
        <v>61</v>
      </c>
      <c r="G122" s="203" t="s">
        <v>144</v>
      </c>
      <c r="H122" s="203" t="s">
        <v>145</v>
      </c>
      <c r="I122" s="203" t="s">
        <v>146</v>
      </c>
      <c r="J122" s="204" t="s">
        <v>125</v>
      </c>
      <c r="K122" s="205" t="s">
        <v>147</v>
      </c>
      <c r="L122" s="206"/>
      <c r="M122" s="101" t="s">
        <v>1</v>
      </c>
      <c r="N122" s="102" t="s">
        <v>43</v>
      </c>
      <c r="O122" s="102" t="s">
        <v>148</v>
      </c>
      <c r="P122" s="102" t="s">
        <v>149</v>
      </c>
      <c r="Q122" s="102" t="s">
        <v>150</v>
      </c>
      <c r="R122" s="102" t="s">
        <v>151</v>
      </c>
      <c r="S122" s="102" t="s">
        <v>152</v>
      </c>
      <c r="T122" s="103" t="s">
        <v>153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154</v>
      </c>
      <c r="D123" s="41"/>
      <c r="E123" s="41"/>
      <c r="F123" s="41"/>
      <c r="G123" s="41"/>
      <c r="H123" s="41"/>
      <c r="I123" s="41"/>
      <c r="J123" s="207">
        <f>BK123</f>
        <v>0</v>
      </c>
      <c r="K123" s="41"/>
      <c r="L123" s="45"/>
      <c r="M123" s="104"/>
      <c r="N123" s="208"/>
      <c r="O123" s="105"/>
      <c r="P123" s="209">
        <f>P124+P147</f>
        <v>0</v>
      </c>
      <c r="Q123" s="105"/>
      <c r="R123" s="209">
        <f>R124+R147</f>
        <v>89.796364400000002</v>
      </c>
      <c r="S123" s="105"/>
      <c r="T123" s="210">
        <f>T124+T147</f>
        <v>90.205200000000005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127</v>
      </c>
      <c r="BK123" s="211">
        <f>BK124+BK147</f>
        <v>0</v>
      </c>
    </row>
    <row r="124" s="12" customFormat="1" ht="25.92" customHeight="1">
      <c r="A124" s="12"/>
      <c r="B124" s="212"/>
      <c r="C124" s="213"/>
      <c r="D124" s="214" t="s">
        <v>78</v>
      </c>
      <c r="E124" s="215" t="s">
        <v>155</v>
      </c>
      <c r="F124" s="215" t="s">
        <v>156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P125+P128+P134+P138+P140</f>
        <v>0</v>
      </c>
      <c r="Q124" s="220"/>
      <c r="R124" s="221">
        <f>R125+R128+R134+R138+R140</f>
        <v>87.021454399999996</v>
      </c>
      <c r="S124" s="220"/>
      <c r="T124" s="222">
        <f>T125+T128+T134+T138+T140</f>
        <v>71.5852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86</v>
      </c>
      <c r="AT124" s="224" t="s">
        <v>78</v>
      </c>
      <c r="AU124" s="224" t="s">
        <v>79</v>
      </c>
      <c r="AY124" s="223" t="s">
        <v>157</v>
      </c>
      <c r="BK124" s="225">
        <f>BK125+BK128+BK134+BK138+BK140</f>
        <v>0</v>
      </c>
    </row>
    <row r="125" s="12" customFormat="1" ht="22.8" customHeight="1">
      <c r="A125" s="12"/>
      <c r="B125" s="212"/>
      <c r="C125" s="213"/>
      <c r="D125" s="214" t="s">
        <v>78</v>
      </c>
      <c r="E125" s="226" t="s">
        <v>86</v>
      </c>
      <c r="F125" s="226" t="s">
        <v>158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SUM(P126:P127)</f>
        <v>0</v>
      </c>
      <c r="Q125" s="220"/>
      <c r="R125" s="221">
        <f>SUM(R126:R127)</f>
        <v>0.0062248000000000008</v>
      </c>
      <c r="S125" s="220"/>
      <c r="T125" s="222">
        <f>SUM(T126:T127)</f>
        <v>71.5852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86</v>
      </c>
      <c r="AT125" s="224" t="s">
        <v>78</v>
      </c>
      <c r="AU125" s="224" t="s">
        <v>86</v>
      </c>
      <c r="AY125" s="223" t="s">
        <v>157</v>
      </c>
      <c r="BK125" s="225">
        <f>SUM(BK126:BK127)</f>
        <v>0</v>
      </c>
    </row>
    <row r="126" s="2" customFormat="1" ht="24.15" customHeight="1">
      <c r="A126" s="39"/>
      <c r="B126" s="40"/>
      <c r="C126" s="228" t="s">
        <v>86</v>
      </c>
      <c r="D126" s="228" t="s">
        <v>159</v>
      </c>
      <c r="E126" s="229" t="s">
        <v>1056</v>
      </c>
      <c r="F126" s="230" t="s">
        <v>1057</v>
      </c>
      <c r="G126" s="231" t="s">
        <v>162</v>
      </c>
      <c r="H126" s="232">
        <v>622.48000000000002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44</v>
      </c>
      <c r="O126" s="92"/>
      <c r="P126" s="238">
        <f>O126*H126</f>
        <v>0</v>
      </c>
      <c r="Q126" s="238">
        <v>1.0000000000000001E-05</v>
      </c>
      <c r="R126" s="238">
        <f>Q126*H126</f>
        <v>0.0062248000000000008</v>
      </c>
      <c r="S126" s="238">
        <v>0.11500000000000001</v>
      </c>
      <c r="T126" s="239">
        <f>S126*H126</f>
        <v>71.5852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163</v>
      </c>
      <c r="AT126" s="240" t="s">
        <v>159</v>
      </c>
      <c r="AU126" s="240" t="s">
        <v>88</v>
      </c>
      <c r="AY126" s="18" t="s">
        <v>157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86</v>
      </c>
      <c r="BK126" s="241">
        <f>ROUND(I126*H126,2)</f>
        <v>0</v>
      </c>
      <c r="BL126" s="18" t="s">
        <v>163</v>
      </c>
      <c r="BM126" s="240" t="s">
        <v>1315</v>
      </c>
    </row>
    <row r="127" s="2" customFormat="1" ht="16.5" customHeight="1">
      <c r="A127" s="39"/>
      <c r="B127" s="40"/>
      <c r="C127" s="228" t="s">
        <v>88</v>
      </c>
      <c r="D127" s="228" t="s">
        <v>159</v>
      </c>
      <c r="E127" s="229" t="s">
        <v>1060</v>
      </c>
      <c r="F127" s="230" t="s">
        <v>1061</v>
      </c>
      <c r="G127" s="231" t="s">
        <v>1062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44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1063</v>
      </c>
      <c r="AT127" s="240" t="s">
        <v>159</v>
      </c>
      <c r="AU127" s="240" t="s">
        <v>88</v>
      </c>
      <c r="AY127" s="18" t="s">
        <v>157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1063</v>
      </c>
      <c r="BM127" s="240" t="s">
        <v>1316</v>
      </c>
    </row>
    <row r="128" s="12" customFormat="1" ht="22.8" customHeight="1">
      <c r="A128" s="12"/>
      <c r="B128" s="212"/>
      <c r="C128" s="213"/>
      <c r="D128" s="214" t="s">
        <v>78</v>
      </c>
      <c r="E128" s="226" t="s">
        <v>462</v>
      </c>
      <c r="F128" s="226" t="s">
        <v>1065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SUM(P129:P133)</f>
        <v>0</v>
      </c>
      <c r="Q128" s="220"/>
      <c r="R128" s="221">
        <f>SUM(R129:R133)</f>
        <v>81.053721600000003</v>
      </c>
      <c r="S128" s="220"/>
      <c r="T128" s="222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86</v>
      </c>
      <c r="AT128" s="224" t="s">
        <v>78</v>
      </c>
      <c r="AU128" s="224" t="s">
        <v>86</v>
      </c>
      <c r="AY128" s="223" t="s">
        <v>157</v>
      </c>
      <c r="BK128" s="225">
        <f>SUM(BK129:BK133)</f>
        <v>0</v>
      </c>
    </row>
    <row r="129" s="2" customFormat="1" ht="24.15" customHeight="1">
      <c r="A129" s="39"/>
      <c r="B129" s="40"/>
      <c r="C129" s="228" t="s">
        <v>176</v>
      </c>
      <c r="D129" s="228" t="s">
        <v>159</v>
      </c>
      <c r="E129" s="229" t="s">
        <v>1066</v>
      </c>
      <c r="F129" s="230" t="s">
        <v>1067</v>
      </c>
      <c r="G129" s="231" t="s">
        <v>226</v>
      </c>
      <c r="H129" s="232">
        <v>30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44</v>
      </c>
      <c r="O129" s="92"/>
      <c r="P129" s="238">
        <f>O129*H129</f>
        <v>0</v>
      </c>
      <c r="Q129" s="238">
        <v>0.00084999999999999995</v>
      </c>
      <c r="R129" s="238">
        <f>Q129*H129</f>
        <v>0.025499999999999998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163</v>
      </c>
      <c r="AT129" s="240" t="s">
        <v>159</v>
      </c>
      <c r="AU129" s="240" t="s">
        <v>88</v>
      </c>
      <c r="AY129" s="18" t="s">
        <v>157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86</v>
      </c>
      <c r="BK129" s="241">
        <f>ROUND(I129*H129,2)</f>
        <v>0</v>
      </c>
      <c r="BL129" s="18" t="s">
        <v>163</v>
      </c>
      <c r="BM129" s="240" t="s">
        <v>1317</v>
      </c>
    </row>
    <row r="130" s="2" customFormat="1">
      <c r="A130" s="39"/>
      <c r="B130" s="40"/>
      <c r="C130" s="41"/>
      <c r="D130" s="244" t="s">
        <v>1069</v>
      </c>
      <c r="E130" s="41"/>
      <c r="F130" s="300" t="s">
        <v>1070</v>
      </c>
      <c r="G130" s="41"/>
      <c r="H130" s="41"/>
      <c r="I130" s="301"/>
      <c r="J130" s="41"/>
      <c r="K130" s="41"/>
      <c r="L130" s="45"/>
      <c r="M130" s="302"/>
      <c r="N130" s="303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1069</v>
      </c>
      <c r="AU130" s="18" t="s">
        <v>88</v>
      </c>
    </row>
    <row r="131" s="2" customFormat="1" ht="24.15" customHeight="1">
      <c r="A131" s="39"/>
      <c r="B131" s="40"/>
      <c r="C131" s="228" t="s">
        <v>163</v>
      </c>
      <c r="D131" s="228" t="s">
        <v>159</v>
      </c>
      <c r="E131" s="229" t="s">
        <v>1071</v>
      </c>
      <c r="F131" s="230" t="s">
        <v>1072</v>
      </c>
      <c r="G131" s="231" t="s">
        <v>162</v>
      </c>
      <c r="H131" s="232">
        <v>622.48000000000002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44</v>
      </c>
      <c r="O131" s="92"/>
      <c r="P131" s="238">
        <f>O131*H131</f>
        <v>0</v>
      </c>
      <c r="Q131" s="238">
        <v>0.00051000000000000004</v>
      </c>
      <c r="R131" s="238">
        <f>Q131*H131</f>
        <v>0.31746480000000005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163</v>
      </c>
      <c r="AT131" s="240" t="s">
        <v>159</v>
      </c>
      <c r="AU131" s="240" t="s">
        <v>88</v>
      </c>
      <c r="AY131" s="18" t="s">
        <v>157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163</v>
      </c>
      <c r="BM131" s="240" t="s">
        <v>1318</v>
      </c>
    </row>
    <row r="132" s="2" customFormat="1" ht="33" customHeight="1">
      <c r="A132" s="39"/>
      <c r="B132" s="40"/>
      <c r="C132" s="228" t="s">
        <v>198</v>
      </c>
      <c r="D132" s="228" t="s">
        <v>159</v>
      </c>
      <c r="E132" s="229" t="s">
        <v>580</v>
      </c>
      <c r="F132" s="230" t="s">
        <v>581</v>
      </c>
      <c r="G132" s="231" t="s">
        <v>162</v>
      </c>
      <c r="H132" s="232">
        <v>622.48000000000002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44</v>
      </c>
      <c r="O132" s="92"/>
      <c r="P132" s="238">
        <f>O132*H132</f>
        <v>0</v>
      </c>
      <c r="Q132" s="238">
        <v>0.12966</v>
      </c>
      <c r="R132" s="238">
        <f>Q132*H132</f>
        <v>80.710756799999999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163</v>
      </c>
      <c r="AT132" s="240" t="s">
        <v>159</v>
      </c>
      <c r="AU132" s="240" t="s">
        <v>88</v>
      </c>
      <c r="AY132" s="18" t="s">
        <v>157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163</v>
      </c>
      <c r="BM132" s="240" t="s">
        <v>1319</v>
      </c>
    </row>
    <row r="133" s="2" customFormat="1" ht="33" customHeight="1">
      <c r="A133" s="39"/>
      <c r="B133" s="40"/>
      <c r="C133" s="228" t="s">
        <v>202</v>
      </c>
      <c r="D133" s="228" t="s">
        <v>159</v>
      </c>
      <c r="E133" s="229" t="s">
        <v>1079</v>
      </c>
      <c r="F133" s="230" t="s">
        <v>1080</v>
      </c>
      <c r="G133" s="231" t="s">
        <v>325</v>
      </c>
      <c r="H133" s="232">
        <v>89.796000000000006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44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163</v>
      </c>
      <c r="AT133" s="240" t="s">
        <v>159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163</v>
      </c>
      <c r="BM133" s="240" t="s">
        <v>1320</v>
      </c>
    </row>
    <row r="134" s="12" customFormat="1" ht="22.8" customHeight="1">
      <c r="A134" s="12"/>
      <c r="B134" s="212"/>
      <c r="C134" s="213"/>
      <c r="D134" s="214" t="s">
        <v>78</v>
      </c>
      <c r="E134" s="226" t="s">
        <v>597</v>
      </c>
      <c r="F134" s="226" t="s">
        <v>1082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SUM(P135:P137)</f>
        <v>0</v>
      </c>
      <c r="Q134" s="220"/>
      <c r="R134" s="221">
        <f>SUM(R135:R137)</f>
        <v>5.9553200000000004</v>
      </c>
      <c r="S134" s="220"/>
      <c r="T134" s="22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86</v>
      </c>
      <c r="AT134" s="224" t="s">
        <v>78</v>
      </c>
      <c r="AU134" s="224" t="s">
        <v>86</v>
      </c>
      <c r="AY134" s="223" t="s">
        <v>157</v>
      </c>
      <c r="BK134" s="225">
        <f>SUM(BK135:BK137)</f>
        <v>0</v>
      </c>
    </row>
    <row r="135" s="2" customFormat="1" ht="24.15" customHeight="1">
      <c r="A135" s="39"/>
      <c r="B135" s="40"/>
      <c r="C135" s="228" t="s">
        <v>206</v>
      </c>
      <c r="D135" s="228" t="s">
        <v>159</v>
      </c>
      <c r="E135" s="229" t="s">
        <v>713</v>
      </c>
      <c r="F135" s="230" t="s">
        <v>714</v>
      </c>
      <c r="G135" s="231" t="s">
        <v>372</v>
      </c>
      <c r="H135" s="232">
        <v>3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44</v>
      </c>
      <c r="O135" s="92"/>
      <c r="P135" s="238">
        <f>O135*H135</f>
        <v>0</v>
      </c>
      <c r="Q135" s="238">
        <v>0.42368</v>
      </c>
      <c r="R135" s="238">
        <f>Q135*H135</f>
        <v>1.27104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163</v>
      </c>
      <c r="AT135" s="240" t="s">
        <v>159</v>
      </c>
      <c r="AU135" s="240" t="s">
        <v>88</v>
      </c>
      <c r="AY135" s="18" t="s">
        <v>157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163</v>
      </c>
      <c r="BM135" s="240" t="s">
        <v>1321</v>
      </c>
    </row>
    <row r="136" s="2" customFormat="1" ht="24.15" customHeight="1">
      <c r="A136" s="39"/>
      <c r="B136" s="40"/>
      <c r="C136" s="228" t="s">
        <v>212</v>
      </c>
      <c r="D136" s="228" t="s">
        <v>159</v>
      </c>
      <c r="E136" s="229" t="s">
        <v>718</v>
      </c>
      <c r="F136" s="230" t="s">
        <v>719</v>
      </c>
      <c r="G136" s="231" t="s">
        <v>372</v>
      </c>
      <c r="H136" s="232">
        <v>3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44</v>
      </c>
      <c r="O136" s="92"/>
      <c r="P136" s="238">
        <f>O136*H136</f>
        <v>0</v>
      </c>
      <c r="Q136" s="238">
        <v>0.42080000000000001</v>
      </c>
      <c r="R136" s="238">
        <f>Q136*H136</f>
        <v>1.2624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163</v>
      </c>
      <c r="AT136" s="240" t="s">
        <v>159</v>
      </c>
      <c r="AU136" s="240" t="s">
        <v>88</v>
      </c>
      <c r="AY136" s="18" t="s">
        <v>157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163</v>
      </c>
      <c r="BM136" s="240" t="s">
        <v>1322</v>
      </c>
    </row>
    <row r="137" s="2" customFormat="1" ht="33" customHeight="1">
      <c r="A137" s="39"/>
      <c r="B137" s="40"/>
      <c r="C137" s="228" t="s">
        <v>223</v>
      </c>
      <c r="D137" s="228" t="s">
        <v>159</v>
      </c>
      <c r="E137" s="229" t="s">
        <v>723</v>
      </c>
      <c r="F137" s="230" t="s">
        <v>724</v>
      </c>
      <c r="G137" s="231" t="s">
        <v>372</v>
      </c>
      <c r="H137" s="232">
        <v>11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44</v>
      </c>
      <c r="O137" s="92"/>
      <c r="P137" s="238">
        <f>O137*H137</f>
        <v>0</v>
      </c>
      <c r="Q137" s="238">
        <v>0.31108000000000002</v>
      </c>
      <c r="R137" s="238">
        <f>Q137*H137</f>
        <v>3.4218800000000003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163</v>
      </c>
      <c r="AT137" s="240" t="s">
        <v>159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163</v>
      </c>
      <c r="BM137" s="240" t="s">
        <v>1323</v>
      </c>
    </row>
    <row r="138" s="12" customFormat="1" ht="22.8" customHeight="1">
      <c r="A138" s="12"/>
      <c r="B138" s="212"/>
      <c r="C138" s="213"/>
      <c r="D138" s="214" t="s">
        <v>78</v>
      </c>
      <c r="E138" s="226" t="s">
        <v>223</v>
      </c>
      <c r="F138" s="226" t="s">
        <v>1086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P139</f>
        <v>0</v>
      </c>
      <c r="Q138" s="220"/>
      <c r="R138" s="221">
        <f>R139</f>
        <v>0</v>
      </c>
      <c r="S138" s="220"/>
      <c r="T138" s="22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78</v>
      </c>
      <c r="AU138" s="224" t="s">
        <v>86</v>
      </c>
      <c r="AY138" s="223" t="s">
        <v>157</v>
      </c>
      <c r="BK138" s="225">
        <f>BK139</f>
        <v>0</v>
      </c>
    </row>
    <row r="139" s="2" customFormat="1" ht="16.5" customHeight="1">
      <c r="A139" s="39"/>
      <c r="B139" s="40"/>
      <c r="C139" s="228" t="s">
        <v>230</v>
      </c>
      <c r="D139" s="228" t="s">
        <v>159</v>
      </c>
      <c r="E139" s="229" t="s">
        <v>888</v>
      </c>
      <c r="F139" s="230" t="s">
        <v>889</v>
      </c>
      <c r="G139" s="231" t="s">
        <v>226</v>
      </c>
      <c r="H139" s="232">
        <v>17.699999999999999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44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163</v>
      </c>
      <c r="AT139" s="240" t="s">
        <v>159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163</v>
      </c>
      <c r="BM139" s="240" t="s">
        <v>1324</v>
      </c>
    </row>
    <row r="140" s="12" customFormat="1" ht="22.8" customHeight="1">
      <c r="A140" s="12"/>
      <c r="B140" s="212"/>
      <c r="C140" s="213"/>
      <c r="D140" s="214" t="s">
        <v>78</v>
      </c>
      <c r="E140" s="226" t="s">
        <v>687</v>
      </c>
      <c r="F140" s="226" t="s">
        <v>1090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SUM(P141:P146)</f>
        <v>0</v>
      </c>
      <c r="Q140" s="220"/>
      <c r="R140" s="221">
        <f>SUM(R141:R146)</f>
        <v>0.0061879999999999999</v>
      </c>
      <c r="S140" s="220"/>
      <c r="T140" s="222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86</v>
      </c>
      <c r="AT140" s="224" t="s">
        <v>78</v>
      </c>
      <c r="AU140" s="224" t="s">
        <v>86</v>
      </c>
      <c r="AY140" s="223" t="s">
        <v>157</v>
      </c>
      <c r="BK140" s="225">
        <f>SUM(BK141:BK146)</f>
        <v>0</v>
      </c>
    </row>
    <row r="141" s="2" customFormat="1" ht="24.15" customHeight="1">
      <c r="A141" s="39"/>
      <c r="B141" s="40"/>
      <c r="C141" s="228" t="s">
        <v>243</v>
      </c>
      <c r="D141" s="228" t="s">
        <v>159</v>
      </c>
      <c r="E141" s="229" t="s">
        <v>1091</v>
      </c>
      <c r="F141" s="230" t="s">
        <v>1092</v>
      </c>
      <c r="G141" s="231" t="s">
        <v>226</v>
      </c>
      <c r="H141" s="232">
        <v>22.100000000000001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44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264</v>
      </c>
      <c r="AT141" s="240" t="s">
        <v>159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264</v>
      </c>
      <c r="BM141" s="240" t="s">
        <v>1325</v>
      </c>
    </row>
    <row r="142" s="2" customFormat="1" ht="24.15" customHeight="1">
      <c r="A142" s="39"/>
      <c r="B142" s="40"/>
      <c r="C142" s="228" t="s">
        <v>8</v>
      </c>
      <c r="D142" s="228" t="s">
        <v>159</v>
      </c>
      <c r="E142" s="229" t="s">
        <v>1094</v>
      </c>
      <c r="F142" s="230" t="s">
        <v>1095</v>
      </c>
      <c r="G142" s="231" t="s">
        <v>226</v>
      </c>
      <c r="H142" s="232">
        <v>22.100000000000001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44</v>
      </c>
      <c r="O142" s="92"/>
      <c r="P142" s="238">
        <f>O142*H142</f>
        <v>0</v>
      </c>
      <c r="Q142" s="238">
        <v>0.00027999999999999998</v>
      </c>
      <c r="R142" s="238">
        <f>Q142*H142</f>
        <v>0.0061879999999999999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163</v>
      </c>
      <c r="AT142" s="240" t="s">
        <v>159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163</v>
      </c>
      <c r="BM142" s="240" t="s">
        <v>1326</v>
      </c>
    </row>
    <row r="143" s="2" customFormat="1" ht="21.75" customHeight="1">
      <c r="A143" s="39"/>
      <c r="B143" s="40"/>
      <c r="C143" s="228" t="s">
        <v>272</v>
      </c>
      <c r="D143" s="228" t="s">
        <v>159</v>
      </c>
      <c r="E143" s="229" t="s">
        <v>946</v>
      </c>
      <c r="F143" s="230" t="s">
        <v>947</v>
      </c>
      <c r="G143" s="231" t="s">
        <v>325</v>
      </c>
      <c r="H143" s="232">
        <v>71.584999999999994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44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163</v>
      </c>
      <c r="AT143" s="240" t="s">
        <v>159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163</v>
      </c>
      <c r="BM143" s="240" t="s">
        <v>1327</v>
      </c>
    </row>
    <row r="144" s="2" customFormat="1" ht="24.15" customHeight="1">
      <c r="A144" s="39"/>
      <c r="B144" s="40"/>
      <c r="C144" s="228" t="s">
        <v>255</v>
      </c>
      <c r="D144" s="228" t="s">
        <v>159</v>
      </c>
      <c r="E144" s="229" t="s">
        <v>950</v>
      </c>
      <c r="F144" s="230" t="s">
        <v>951</v>
      </c>
      <c r="G144" s="231" t="s">
        <v>325</v>
      </c>
      <c r="H144" s="232">
        <v>143.16999999999999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44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163</v>
      </c>
      <c r="AT144" s="240" t="s">
        <v>159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163</v>
      </c>
      <c r="BM144" s="240" t="s">
        <v>1328</v>
      </c>
    </row>
    <row r="145" s="15" customFormat="1">
      <c r="A145" s="15"/>
      <c r="B145" s="264"/>
      <c r="C145" s="265"/>
      <c r="D145" s="244" t="s">
        <v>165</v>
      </c>
      <c r="E145" s="265"/>
      <c r="F145" s="267" t="s">
        <v>1329</v>
      </c>
      <c r="G145" s="265"/>
      <c r="H145" s="268">
        <v>143.16999999999999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165</v>
      </c>
      <c r="AU145" s="274" t="s">
        <v>88</v>
      </c>
      <c r="AV145" s="15" t="s">
        <v>88</v>
      </c>
      <c r="AW145" s="15" t="s">
        <v>4</v>
      </c>
      <c r="AX145" s="15" t="s">
        <v>86</v>
      </c>
      <c r="AY145" s="274" t="s">
        <v>157</v>
      </c>
    </row>
    <row r="146" s="2" customFormat="1" ht="44.25" customHeight="1">
      <c r="A146" s="39"/>
      <c r="B146" s="40"/>
      <c r="C146" s="228" t="s">
        <v>260</v>
      </c>
      <c r="D146" s="228" t="s">
        <v>159</v>
      </c>
      <c r="E146" s="229" t="s">
        <v>1010</v>
      </c>
      <c r="F146" s="230" t="s">
        <v>1011</v>
      </c>
      <c r="G146" s="231" t="s">
        <v>325</v>
      </c>
      <c r="H146" s="232">
        <v>71.584999999999994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44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163</v>
      </c>
      <c r="AT146" s="240" t="s">
        <v>159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163</v>
      </c>
      <c r="BM146" s="240" t="s">
        <v>1330</v>
      </c>
    </row>
    <row r="147" s="12" customFormat="1" ht="25.92" customHeight="1">
      <c r="A147" s="12"/>
      <c r="B147" s="212"/>
      <c r="C147" s="213"/>
      <c r="D147" s="214" t="s">
        <v>78</v>
      </c>
      <c r="E147" s="215" t="s">
        <v>1101</v>
      </c>
      <c r="F147" s="215" t="s">
        <v>1331</v>
      </c>
      <c r="G147" s="213"/>
      <c r="H147" s="213"/>
      <c r="I147" s="216"/>
      <c r="J147" s="217">
        <f>BK147</f>
        <v>0</v>
      </c>
      <c r="K147" s="213"/>
      <c r="L147" s="218"/>
      <c r="M147" s="219"/>
      <c r="N147" s="220"/>
      <c r="O147" s="220"/>
      <c r="P147" s="221">
        <f>SUM(P148:P171)</f>
        <v>0</v>
      </c>
      <c r="Q147" s="220"/>
      <c r="R147" s="221">
        <f>SUM(R148:R171)</f>
        <v>2.7749100000000002</v>
      </c>
      <c r="S147" s="220"/>
      <c r="T147" s="222">
        <f>SUM(T148:T171)</f>
        <v>18.620000000000001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86</v>
      </c>
      <c r="AT147" s="224" t="s">
        <v>78</v>
      </c>
      <c r="AU147" s="224" t="s">
        <v>79</v>
      </c>
      <c r="AY147" s="223" t="s">
        <v>157</v>
      </c>
      <c r="BK147" s="225">
        <f>SUM(BK148:BK171)</f>
        <v>0</v>
      </c>
    </row>
    <row r="148" s="2" customFormat="1" ht="24.15" customHeight="1">
      <c r="A148" s="39"/>
      <c r="B148" s="40"/>
      <c r="C148" s="228" t="s">
        <v>264</v>
      </c>
      <c r="D148" s="228" t="s">
        <v>159</v>
      </c>
      <c r="E148" s="229" t="s">
        <v>1103</v>
      </c>
      <c r="F148" s="230" t="s">
        <v>1104</v>
      </c>
      <c r="G148" s="231" t="s">
        <v>162</v>
      </c>
      <c r="H148" s="232">
        <v>190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44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0.098000000000000004</v>
      </c>
      <c r="T148" s="239">
        <f>S148*H148</f>
        <v>18.620000000000001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163</v>
      </c>
      <c r="AT148" s="240" t="s">
        <v>159</v>
      </c>
      <c r="AU148" s="240" t="s">
        <v>86</v>
      </c>
      <c r="AY148" s="18" t="s">
        <v>157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163</v>
      </c>
      <c r="BM148" s="240" t="s">
        <v>1332</v>
      </c>
    </row>
    <row r="149" s="2" customFormat="1">
      <c r="A149" s="39"/>
      <c r="B149" s="40"/>
      <c r="C149" s="41"/>
      <c r="D149" s="244" t="s">
        <v>1069</v>
      </c>
      <c r="E149" s="41"/>
      <c r="F149" s="300" t="s">
        <v>1070</v>
      </c>
      <c r="G149" s="41"/>
      <c r="H149" s="41"/>
      <c r="I149" s="301"/>
      <c r="J149" s="41"/>
      <c r="K149" s="41"/>
      <c r="L149" s="45"/>
      <c r="M149" s="302"/>
      <c r="N149" s="303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1069</v>
      </c>
      <c r="AU149" s="18" t="s">
        <v>86</v>
      </c>
    </row>
    <row r="150" s="2" customFormat="1" ht="33" customHeight="1">
      <c r="A150" s="39"/>
      <c r="B150" s="40"/>
      <c r="C150" s="228" t="s">
        <v>268</v>
      </c>
      <c r="D150" s="228" t="s">
        <v>159</v>
      </c>
      <c r="E150" s="229" t="s">
        <v>1106</v>
      </c>
      <c r="F150" s="230" t="s">
        <v>1107</v>
      </c>
      <c r="G150" s="231" t="s">
        <v>258</v>
      </c>
      <c r="H150" s="232">
        <v>57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44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163</v>
      </c>
      <c r="AT150" s="240" t="s">
        <v>159</v>
      </c>
      <c r="AU150" s="240" t="s">
        <v>86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163</v>
      </c>
      <c r="BM150" s="240" t="s">
        <v>1333</v>
      </c>
    </row>
    <row r="151" s="15" customFormat="1">
      <c r="A151" s="15"/>
      <c r="B151" s="264"/>
      <c r="C151" s="265"/>
      <c r="D151" s="244" t="s">
        <v>165</v>
      </c>
      <c r="E151" s="266" t="s">
        <v>1</v>
      </c>
      <c r="F151" s="267" t="s">
        <v>1334</v>
      </c>
      <c r="G151" s="265"/>
      <c r="H151" s="268">
        <v>57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165</v>
      </c>
      <c r="AU151" s="274" t="s">
        <v>86</v>
      </c>
      <c r="AV151" s="15" t="s">
        <v>88</v>
      </c>
      <c r="AW151" s="15" t="s">
        <v>34</v>
      </c>
      <c r="AX151" s="15" t="s">
        <v>86</v>
      </c>
      <c r="AY151" s="274" t="s">
        <v>157</v>
      </c>
    </row>
    <row r="152" s="2" customFormat="1" ht="37.8" customHeight="1">
      <c r="A152" s="39"/>
      <c r="B152" s="40"/>
      <c r="C152" s="228" t="s">
        <v>236</v>
      </c>
      <c r="D152" s="228" t="s">
        <v>159</v>
      </c>
      <c r="E152" s="229" t="s">
        <v>1110</v>
      </c>
      <c r="F152" s="230" t="s">
        <v>1111</v>
      </c>
      <c r="G152" s="231" t="s">
        <v>258</v>
      </c>
      <c r="H152" s="232">
        <v>57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44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163</v>
      </c>
      <c r="AT152" s="240" t="s">
        <v>159</v>
      </c>
      <c r="AU152" s="240" t="s">
        <v>86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163</v>
      </c>
      <c r="BM152" s="240" t="s">
        <v>1335</v>
      </c>
    </row>
    <row r="153" s="2" customFormat="1" ht="24.15" customHeight="1">
      <c r="A153" s="39"/>
      <c r="B153" s="40"/>
      <c r="C153" s="228" t="s">
        <v>279</v>
      </c>
      <c r="D153" s="228" t="s">
        <v>159</v>
      </c>
      <c r="E153" s="229" t="s">
        <v>319</v>
      </c>
      <c r="F153" s="230" t="s">
        <v>320</v>
      </c>
      <c r="G153" s="231" t="s">
        <v>258</v>
      </c>
      <c r="H153" s="232">
        <v>57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44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163</v>
      </c>
      <c r="AT153" s="240" t="s">
        <v>159</v>
      </c>
      <c r="AU153" s="240" t="s">
        <v>86</v>
      </c>
      <c r="AY153" s="18" t="s">
        <v>157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163</v>
      </c>
      <c r="BM153" s="240" t="s">
        <v>1336</v>
      </c>
    </row>
    <row r="154" s="2" customFormat="1" ht="24.15" customHeight="1">
      <c r="A154" s="39"/>
      <c r="B154" s="40"/>
      <c r="C154" s="228" t="s">
        <v>283</v>
      </c>
      <c r="D154" s="228" t="s">
        <v>159</v>
      </c>
      <c r="E154" s="229" t="s">
        <v>363</v>
      </c>
      <c r="F154" s="230" t="s">
        <v>364</v>
      </c>
      <c r="G154" s="231" t="s">
        <v>162</v>
      </c>
      <c r="H154" s="232">
        <v>190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86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1337</v>
      </c>
    </row>
    <row r="155" s="2" customFormat="1" ht="24.15" customHeight="1">
      <c r="A155" s="39"/>
      <c r="B155" s="40"/>
      <c r="C155" s="228" t="s">
        <v>7</v>
      </c>
      <c r="D155" s="228" t="s">
        <v>159</v>
      </c>
      <c r="E155" s="229" t="s">
        <v>1115</v>
      </c>
      <c r="F155" s="230" t="s">
        <v>1116</v>
      </c>
      <c r="G155" s="231" t="s">
        <v>162</v>
      </c>
      <c r="H155" s="232">
        <v>190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44</v>
      </c>
      <c r="O155" s="92"/>
      <c r="P155" s="238">
        <f>O155*H155</f>
        <v>0</v>
      </c>
      <c r="Q155" s="238">
        <v>9.8999999999999994E-05</v>
      </c>
      <c r="R155" s="238">
        <f>Q155*H155</f>
        <v>0.01881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163</v>
      </c>
      <c r="AT155" s="240" t="s">
        <v>159</v>
      </c>
      <c r="AU155" s="240" t="s">
        <v>86</v>
      </c>
      <c r="AY155" s="18" t="s">
        <v>157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163</v>
      </c>
      <c r="BM155" s="240" t="s">
        <v>1338</v>
      </c>
    </row>
    <row r="156" s="2" customFormat="1" ht="24.15" customHeight="1">
      <c r="A156" s="39"/>
      <c r="B156" s="40"/>
      <c r="C156" s="286" t="s">
        <v>290</v>
      </c>
      <c r="D156" s="286" t="s">
        <v>336</v>
      </c>
      <c r="E156" s="287" t="s">
        <v>1118</v>
      </c>
      <c r="F156" s="288" t="s">
        <v>1119</v>
      </c>
      <c r="G156" s="289" t="s">
        <v>162</v>
      </c>
      <c r="H156" s="290">
        <v>209</v>
      </c>
      <c r="I156" s="291"/>
      <c r="J156" s="292">
        <f>ROUND(I156*H156,2)</f>
        <v>0</v>
      </c>
      <c r="K156" s="293"/>
      <c r="L156" s="294"/>
      <c r="M156" s="295" t="s">
        <v>1</v>
      </c>
      <c r="N156" s="296" t="s">
        <v>44</v>
      </c>
      <c r="O156" s="92"/>
      <c r="P156" s="238">
        <f>O156*H156</f>
        <v>0</v>
      </c>
      <c r="Q156" s="238">
        <v>0.00029999999999999997</v>
      </c>
      <c r="R156" s="238">
        <f>Q156*H156</f>
        <v>0.062699999999999992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212</v>
      </c>
      <c r="AT156" s="240" t="s">
        <v>336</v>
      </c>
      <c r="AU156" s="240" t="s">
        <v>86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163</v>
      </c>
      <c r="BM156" s="240" t="s">
        <v>1339</v>
      </c>
    </row>
    <row r="157" s="15" customFormat="1">
      <c r="A157" s="15"/>
      <c r="B157" s="264"/>
      <c r="C157" s="265"/>
      <c r="D157" s="244" t="s">
        <v>165</v>
      </c>
      <c r="E157" s="265"/>
      <c r="F157" s="267" t="s">
        <v>1340</v>
      </c>
      <c r="G157" s="265"/>
      <c r="H157" s="268">
        <v>209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165</v>
      </c>
      <c r="AU157" s="274" t="s">
        <v>86</v>
      </c>
      <c r="AV157" s="15" t="s">
        <v>88</v>
      </c>
      <c r="AW157" s="15" t="s">
        <v>4</v>
      </c>
      <c r="AX157" s="15" t="s">
        <v>86</v>
      </c>
      <c r="AY157" s="274" t="s">
        <v>157</v>
      </c>
    </row>
    <row r="158" s="2" customFormat="1" ht="24.15" customHeight="1">
      <c r="A158" s="39"/>
      <c r="B158" s="40"/>
      <c r="C158" s="228" t="s">
        <v>302</v>
      </c>
      <c r="D158" s="228" t="s">
        <v>159</v>
      </c>
      <c r="E158" s="229" t="s">
        <v>1122</v>
      </c>
      <c r="F158" s="230" t="s">
        <v>1123</v>
      </c>
      <c r="G158" s="231" t="s">
        <v>162</v>
      </c>
      <c r="H158" s="232">
        <v>190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44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163</v>
      </c>
      <c r="AT158" s="240" t="s">
        <v>159</v>
      </c>
      <c r="AU158" s="240" t="s">
        <v>86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163</v>
      </c>
      <c r="BM158" s="240" t="s">
        <v>1341</v>
      </c>
    </row>
    <row r="159" s="2" customFormat="1" ht="24.15" customHeight="1">
      <c r="A159" s="39"/>
      <c r="B159" s="40"/>
      <c r="C159" s="228" t="s">
        <v>331</v>
      </c>
      <c r="D159" s="228" t="s">
        <v>159</v>
      </c>
      <c r="E159" s="229" t="s">
        <v>1125</v>
      </c>
      <c r="F159" s="230" t="s">
        <v>1126</v>
      </c>
      <c r="G159" s="231" t="s">
        <v>162</v>
      </c>
      <c r="H159" s="232">
        <v>190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44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163</v>
      </c>
      <c r="AT159" s="240" t="s">
        <v>159</v>
      </c>
      <c r="AU159" s="240" t="s">
        <v>86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163</v>
      </c>
      <c r="BM159" s="240" t="s">
        <v>1342</v>
      </c>
    </row>
    <row r="160" s="2" customFormat="1" ht="24.15" customHeight="1">
      <c r="A160" s="39"/>
      <c r="B160" s="40"/>
      <c r="C160" s="228" t="s">
        <v>335</v>
      </c>
      <c r="D160" s="228" t="s">
        <v>159</v>
      </c>
      <c r="E160" s="229" t="s">
        <v>1128</v>
      </c>
      <c r="F160" s="230" t="s">
        <v>1129</v>
      </c>
      <c r="G160" s="231" t="s">
        <v>162</v>
      </c>
      <c r="H160" s="232">
        <v>190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44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163</v>
      </c>
      <c r="AT160" s="240" t="s">
        <v>159</v>
      </c>
      <c r="AU160" s="240" t="s">
        <v>86</v>
      </c>
      <c r="AY160" s="18" t="s">
        <v>157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163</v>
      </c>
      <c r="BM160" s="240" t="s">
        <v>1343</v>
      </c>
    </row>
    <row r="161" s="2" customFormat="1" ht="24.15" customHeight="1">
      <c r="A161" s="39"/>
      <c r="B161" s="40"/>
      <c r="C161" s="228" t="s">
        <v>348</v>
      </c>
      <c r="D161" s="228" t="s">
        <v>159</v>
      </c>
      <c r="E161" s="229" t="s">
        <v>1131</v>
      </c>
      <c r="F161" s="230" t="s">
        <v>1132</v>
      </c>
      <c r="G161" s="231" t="s">
        <v>226</v>
      </c>
      <c r="H161" s="232">
        <v>30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44</v>
      </c>
      <c r="O161" s="92"/>
      <c r="P161" s="238">
        <f>O161*H161</f>
        <v>0</v>
      </c>
      <c r="Q161" s="238">
        <v>0.089779999999999999</v>
      </c>
      <c r="R161" s="238">
        <f>Q161*H161</f>
        <v>2.6934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163</v>
      </c>
      <c r="AT161" s="240" t="s">
        <v>159</v>
      </c>
      <c r="AU161" s="240" t="s">
        <v>86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163</v>
      </c>
      <c r="BM161" s="240" t="s">
        <v>1344</v>
      </c>
    </row>
    <row r="162" s="2" customFormat="1">
      <c r="A162" s="39"/>
      <c r="B162" s="40"/>
      <c r="C162" s="41"/>
      <c r="D162" s="244" t="s">
        <v>1069</v>
      </c>
      <c r="E162" s="41"/>
      <c r="F162" s="300" t="s">
        <v>1070</v>
      </c>
      <c r="G162" s="41"/>
      <c r="H162" s="41"/>
      <c r="I162" s="301"/>
      <c r="J162" s="41"/>
      <c r="K162" s="41"/>
      <c r="L162" s="45"/>
      <c r="M162" s="302"/>
      <c r="N162" s="303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1069</v>
      </c>
      <c r="AU162" s="18" t="s">
        <v>86</v>
      </c>
    </row>
    <row r="163" s="2" customFormat="1" ht="16.5" customHeight="1">
      <c r="A163" s="39"/>
      <c r="B163" s="40"/>
      <c r="C163" s="286" t="s">
        <v>358</v>
      </c>
      <c r="D163" s="286" t="s">
        <v>336</v>
      </c>
      <c r="E163" s="287" t="s">
        <v>809</v>
      </c>
      <c r="F163" s="288" t="s">
        <v>1345</v>
      </c>
      <c r="G163" s="289" t="s">
        <v>162</v>
      </c>
      <c r="H163" s="290">
        <v>0.10000000000000001</v>
      </c>
      <c r="I163" s="291"/>
      <c r="J163" s="292">
        <f>ROUND(I163*H163,2)</f>
        <v>0</v>
      </c>
      <c r="K163" s="293"/>
      <c r="L163" s="294"/>
      <c r="M163" s="295" t="s">
        <v>1</v>
      </c>
      <c r="N163" s="296" t="s">
        <v>44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212</v>
      </c>
      <c r="AT163" s="240" t="s">
        <v>336</v>
      </c>
      <c r="AU163" s="240" t="s">
        <v>86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163</v>
      </c>
      <c r="BM163" s="240" t="s">
        <v>1346</v>
      </c>
    </row>
    <row r="164" s="2" customFormat="1">
      <c r="A164" s="39"/>
      <c r="B164" s="40"/>
      <c r="C164" s="41"/>
      <c r="D164" s="244" t="s">
        <v>1069</v>
      </c>
      <c r="E164" s="41"/>
      <c r="F164" s="300" t="s">
        <v>1347</v>
      </c>
      <c r="G164" s="41"/>
      <c r="H164" s="41"/>
      <c r="I164" s="301"/>
      <c r="J164" s="41"/>
      <c r="K164" s="41"/>
      <c r="L164" s="45"/>
      <c r="M164" s="302"/>
      <c r="N164" s="303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1069</v>
      </c>
      <c r="AU164" s="18" t="s">
        <v>86</v>
      </c>
    </row>
    <row r="165" s="2" customFormat="1" ht="21.75" customHeight="1">
      <c r="A165" s="39"/>
      <c r="B165" s="40"/>
      <c r="C165" s="228" t="s">
        <v>306</v>
      </c>
      <c r="D165" s="228" t="s">
        <v>159</v>
      </c>
      <c r="E165" s="229" t="s">
        <v>946</v>
      </c>
      <c r="F165" s="230" t="s">
        <v>947</v>
      </c>
      <c r="G165" s="231" t="s">
        <v>325</v>
      </c>
      <c r="H165" s="232">
        <v>18.620000000000001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44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163</v>
      </c>
      <c r="AT165" s="240" t="s">
        <v>159</v>
      </c>
      <c r="AU165" s="240" t="s">
        <v>86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1348</v>
      </c>
    </row>
    <row r="166" s="2" customFormat="1" ht="24.15" customHeight="1">
      <c r="A166" s="39"/>
      <c r="B166" s="40"/>
      <c r="C166" s="228" t="s">
        <v>310</v>
      </c>
      <c r="D166" s="228" t="s">
        <v>159</v>
      </c>
      <c r="E166" s="229" t="s">
        <v>950</v>
      </c>
      <c r="F166" s="230" t="s">
        <v>951</v>
      </c>
      <c r="G166" s="231" t="s">
        <v>325</v>
      </c>
      <c r="H166" s="232">
        <v>37.240000000000002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44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163</v>
      </c>
      <c r="AT166" s="240" t="s">
        <v>159</v>
      </c>
      <c r="AU166" s="240" t="s">
        <v>86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163</v>
      </c>
      <c r="BM166" s="240" t="s">
        <v>1349</v>
      </c>
    </row>
    <row r="167" s="15" customFormat="1">
      <c r="A167" s="15"/>
      <c r="B167" s="264"/>
      <c r="C167" s="265"/>
      <c r="D167" s="244" t="s">
        <v>165</v>
      </c>
      <c r="E167" s="265"/>
      <c r="F167" s="267" t="s">
        <v>1350</v>
      </c>
      <c r="G167" s="265"/>
      <c r="H167" s="268">
        <v>37.240000000000002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165</v>
      </c>
      <c r="AU167" s="274" t="s">
        <v>86</v>
      </c>
      <c r="AV167" s="15" t="s">
        <v>88</v>
      </c>
      <c r="AW167" s="15" t="s">
        <v>4</v>
      </c>
      <c r="AX167" s="15" t="s">
        <v>86</v>
      </c>
      <c r="AY167" s="274" t="s">
        <v>157</v>
      </c>
    </row>
    <row r="168" s="2" customFormat="1" ht="44.25" customHeight="1">
      <c r="A168" s="39"/>
      <c r="B168" s="40"/>
      <c r="C168" s="228" t="s">
        <v>314</v>
      </c>
      <c r="D168" s="228" t="s">
        <v>159</v>
      </c>
      <c r="E168" s="229" t="s">
        <v>1006</v>
      </c>
      <c r="F168" s="230" t="s">
        <v>1007</v>
      </c>
      <c r="G168" s="231" t="s">
        <v>325</v>
      </c>
      <c r="H168" s="232">
        <v>103.911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44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163</v>
      </c>
      <c r="AT168" s="240" t="s">
        <v>159</v>
      </c>
      <c r="AU168" s="240" t="s">
        <v>86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163</v>
      </c>
      <c r="BM168" s="240" t="s">
        <v>1351</v>
      </c>
    </row>
    <row r="169" s="15" customFormat="1">
      <c r="A169" s="15"/>
      <c r="B169" s="264"/>
      <c r="C169" s="265"/>
      <c r="D169" s="244" t="s">
        <v>165</v>
      </c>
      <c r="E169" s="266" t="s">
        <v>1</v>
      </c>
      <c r="F169" s="267" t="s">
        <v>1352</v>
      </c>
      <c r="G169" s="265"/>
      <c r="H169" s="268">
        <v>103.911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165</v>
      </c>
      <c r="AU169" s="274" t="s">
        <v>86</v>
      </c>
      <c r="AV169" s="15" t="s">
        <v>88</v>
      </c>
      <c r="AW169" s="15" t="s">
        <v>34</v>
      </c>
      <c r="AX169" s="15" t="s">
        <v>86</v>
      </c>
      <c r="AY169" s="274" t="s">
        <v>157</v>
      </c>
    </row>
    <row r="170" s="2" customFormat="1" ht="44.25" customHeight="1">
      <c r="A170" s="39"/>
      <c r="B170" s="40"/>
      <c r="C170" s="228" t="s">
        <v>318</v>
      </c>
      <c r="D170" s="228" t="s">
        <v>159</v>
      </c>
      <c r="E170" s="229" t="s">
        <v>1010</v>
      </c>
      <c r="F170" s="230" t="s">
        <v>1011</v>
      </c>
      <c r="G170" s="231" t="s">
        <v>325</v>
      </c>
      <c r="H170" s="232">
        <v>18.620000000000001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86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1353</v>
      </c>
    </row>
    <row r="171" s="2" customFormat="1" ht="33" customHeight="1">
      <c r="A171" s="39"/>
      <c r="B171" s="40"/>
      <c r="C171" s="228" t="s">
        <v>327</v>
      </c>
      <c r="D171" s="228" t="s">
        <v>159</v>
      </c>
      <c r="E171" s="229" t="s">
        <v>1079</v>
      </c>
      <c r="F171" s="230" t="s">
        <v>1080</v>
      </c>
      <c r="G171" s="231" t="s">
        <v>325</v>
      </c>
      <c r="H171" s="232">
        <v>159.91999999999999</v>
      </c>
      <c r="I171" s="233"/>
      <c r="J171" s="234">
        <f>ROUND(I171*H171,2)</f>
        <v>0</v>
      </c>
      <c r="K171" s="235"/>
      <c r="L171" s="45"/>
      <c r="M171" s="304" t="s">
        <v>1</v>
      </c>
      <c r="N171" s="305" t="s">
        <v>44</v>
      </c>
      <c r="O171" s="306"/>
      <c r="P171" s="307">
        <f>O171*H171</f>
        <v>0</v>
      </c>
      <c r="Q171" s="307">
        <v>0</v>
      </c>
      <c r="R171" s="307">
        <f>Q171*H171</f>
        <v>0</v>
      </c>
      <c r="S171" s="307">
        <v>0</v>
      </c>
      <c r="T171" s="3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163</v>
      </c>
      <c r="AT171" s="240" t="s">
        <v>159</v>
      </c>
      <c r="AU171" s="240" t="s">
        <v>86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163</v>
      </c>
      <c r="BM171" s="240" t="s">
        <v>1354</v>
      </c>
    </row>
    <row r="172" s="2" customFormat="1" ht="6.96" customHeight="1">
      <c r="A172" s="39"/>
      <c r="B172" s="67"/>
      <c r="C172" s="68"/>
      <c r="D172" s="68"/>
      <c r="E172" s="68"/>
      <c r="F172" s="68"/>
      <c r="G172" s="68"/>
      <c r="H172" s="68"/>
      <c r="I172" s="68"/>
      <c r="J172" s="68"/>
      <c r="K172" s="68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gyfwr7h/y+iOZVpLlV35bI0t4B4Z24uCW4l51zJV5TzWfxgg+drAEHYdihsECEOVzP9giLnzsMW+g5uxkyldFg==" hashValue="DH8JBbok1CAfXHZAzOQCshU3cUkENfeO3147RvEdWTHqTYvnrBjsshzl5gBHqMU5yUw5m8GBs97mtOrDdc54Kg==" algorithmName="SHA-512" password="CC35"/>
  <autoFilter ref="C122:K17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1355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4. 2. 2025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37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ROUND((SUM(BE126:BE252)),  2)</f>
        <v>0</v>
      </c>
      <c r="G33" s="39"/>
      <c r="H33" s="39"/>
      <c r="I33" s="165">
        <v>0.20999999999999999</v>
      </c>
      <c r="J33" s="164">
        <f>ROUND(((SUM(BE126:BE252))*I33),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ROUND((SUM(BF126:BF252)),  2)</f>
        <v>0</v>
      </c>
      <c r="G34" s="39"/>
      <c r="H34" s="39"/>
      <c r="I34" s="165">
        <v>0.12</v>
      </c>
      <c r="J34" s="164">
        <f>ROUND(((SUM(BF126:BF252))*I34),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ROUND((SUM(BG126:BG252)),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ROUND((SUM(BH126:BH252)),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ROUND((SUM(BI126:BI252)),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IO.5 - Květinová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4. 2. 2025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Petr Nikl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J127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J128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133</v>
      </c>
      <c r="E99" s="197"/>
      <c r="F99" s="197"/>
      <c r="G99" s="197"/>
      <c r="H99" s="197"/>
      <c r="I99" s="197"/>
      <c r="J99" s="198">
        <f>J172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1208</v>
      </c>
      <c r="E100" s="197"/>
      <c r="F100" s="197"/>
      <c r="G100" s="197"/>
      <c r="H100" s="197"/>
      <c r="I100" s="197"/>
      <c r="J100" s="198">
        <f>J183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1052</v>
      </c>
      <c r="E101" s="197"/>
      <c r="F101" s="197"/>
      <c r="G101" s="197"/>
      <c r="H101" s="197"/>
      <c r="I101" s="197"/>
      <c r="J101" s="198">
        <f>J194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1053</v>
      </c>
      <c r="E102" s="197"/>
      <c r="F102" s="197"/>
      <c r="G102" s="197"/>
      <c r="H102" s="197"/>
      <c r="I102" s="197"/>
      <c r="J102" s="198">
        <f>J209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1054</v>
      </c>
      <c r="E103" s="197"/>
      <c r="F103" s="197"/>
      <c r="G103" s="197"/>
      <c r="H103" s="197"/>
      <c r="I103" s="197"/>
      <c r="J103" s="198">
        <f>J221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1314</v>
      </c>
      <c r="E104" s="192"/>
      <c r="F104" s="192"/>
      <c r="G104" s="192"/>
      <c r="H104" s="192"/>
      <c r="I104" s="192"/>
      <c r="J104" s="193">
        <f>J234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138</v>
      </c>
      <c r="E105" s="192"/>
      <c r="F105" s="192"/>
      <c r="G105" s="192"/>
      <c r="H105" s="192"/>
      <c r="I105" s="192"/>
      <c r="J105" s="193">
        <f>J247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139</v>
      </c>
      <c r="E106" s="197"/>
      <c r="F106" s="197"/>
      <c r="G106" s="197"/>
      <c r="H106" s="197"/>
      <c r="I106" s="197"/>
      <c r="J106" s="198">
        <f>J248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4" t="str">
        <f>E7</f>
        <v>Stavební úpravy komunikací Žitná, Hanácká, Komenského, Staškova, Květinová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IO.5 - Květinová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Šternberk</v>
      </c>
      <c r="G120" s="41"/>
      <c r="H120" s="41"/>
      <c r="I120" s="33" t="s">
        <v>22</v>
      </c>
      <c r="J120" s="80" t="str">
        <f>IF(J12="","",J12)</f>
        <v>4. 2. 2025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Město Šternberk</v>
      </c>
      <c r="G122" s="41"/>
      <c r="H122" s="41"/>
      <c r="I122" s="33" t="s">
        <v>32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>Petr Nikl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143</v>
      </c>
      <c r="D125" s="203" t="s">
        <v>64</v>
      </c>
      <c r="E125" s="203" t="s">
        <v>60</v>
      </c>
      <c r="F125" s="203" t="s">
        <v>61</v>
      </c>
      <c r="G125" s="203" t="s">
        <v>144</v>
      </c>
      <c r="H125" s="203" t="s">
        <v>145</v>
      </c>
      <c r="I125" s="203" t="s">
        <v>146</v>
      </c>
      <c r="J125" s="204" t="s">
        <v>125</v>
      </c>
      <c r="K125" s="205" t="s">
        <v>147</v>
      </c>
      <c r="L125" s="206"/>
      <c r="M125" s="101" t="s">
        <v>1</v>
      </c>
      <c r="N125" s="102" t="s">
        <v>43</v>
      </c>
      <c r="O125" s="102" t="s">
        <v>148</v>
      </c>
      <c r="P125" s="102" t="s">
        <v>149</v>
      </c>
      <c r="Q125" s="102" t="s">
        <v>150</v>
      </c>
      <c r="R125" s="102" t="s">
        <v>151</v>
      </c>
      <c r="S125" s="102" t="s">
        <v>152</v>
      </c>
      <c r="T125" s="103" t="s">
        <v>153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154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P127+P234+P247</f>
        <v>0</v>
      </c>
      <c r="Q126" s="105"/>
      <c r="R126" s="209">
        <f>R127+R234+R247</f>
        <v>69.781872916400005</v>
      </c>
      <c r="S126" s="105"/>
      <c r="T126" s="210">
        <f>T127+T234+T247</f>
        <v>86.004800000000003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127</v>
      </c>
      <c r="BK126" s="211">
        <f>BK127+BK234+BK247</f>
        <v>0</v>
      </c>
    </row>
    <row r="127" s="12" customFormat="1" ht="25.92" customHeight="1">
      <c r="A127" s="12"/>
      <c r="B127" s="212"/>
      <c r="C127" s="213"/>
      <c r="D127" s="214" t="s">
        <v>78</v>
      </c>
      <c r="E127" s="215" t="s">
        <v>155</v>
      </c>
      <c r="F127" s="215" t="s">
        <v>156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P128+P172+P183+P194+P209+P221</f>
        <v>0</v>
      </c>
      <c r="Q127" s="220"/>
      <c r="R127" s="221">
        <f>R128+R172+R183+R194+R209+R221</f>
        <v>69.718261416400011</v>
      </c>
      <c r="S127" s="220"/>
      <c r="T127" s="222">
        <f>T128+T172+T183+T194+T209+T221</f>
        <v>86.004800000000003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86</v>
      </c>
      <c r="AT127" s="224" t="s">
        <v>78</v>
      </c>
      <c r="AU127" s="224" t="s">
        <v>79</v>
      </c>
      <c r="AY127" s="223" t="s">
        <v>157</v>
      </c>
      <c r="BK127" s="225">
        <f>BK128+BK172+BK183+BK194+BK209+BK221</f>
        <v>0</v>
      </c>
    </row>
    <row r="128" s="12" customFormat="1" ht="22.8" customHeight="1">
      <c r="A128" s="12"/>
      <c r="B128" s="212"/>
      <c r="C128" s="213"/>
      <c r="D128" s="214" t="s">
        <v>78</v>
      </c>
      <c r="E128" s="226" t="s">
        <v>86</v>
      </c>
      <c r="F128" s="226" t="s">
        <v>158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SUM(P129:P171)</f>
        <v>0</v>
      </c>
      <c r="Q128" s="220"/>
      <c r="R128" s="221">
        <f>SUM(R129:R171)</f>
        <v>17.307309399999998</v>
      </c>
      <c r="S128" s="220"/>
      <c r="T128" s="222">
        <f>SUM(T129:T171)</f>
        <v>75.4268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86</v>
      </c>
      <c r="AT128" s="224" t="s">
        <v>78</v>
      </c>
      <c r="AU128" s="224" t="s">
        <v>86</v>
      </c>
      <c r="AY128" s="223" t="s">
        <v>157</v>
      </c>
      <c r="BK128" s="225">
        <f>SUM(BK129:BK171)</f>
        <v>0</v>
      </c>
    </row>
    <row r="129" s="2" customFormat="1" ht="24.15" customHeight="1">
      <c r="A129" s="39"/>
      <c r="B129" s="40"/>
      <c r="C129" s="228" t="s">
        <v>86</v>
      </c>
      <c r="D129" s="228" t="s">
        <v>159</v>
      </c>
      <c r="E129" s="229" t="s">
        <v>160</v>
      </c>
      <c r="F129" s="230" t="s">
        <v>161</v>
      </c>
      <c r="G129" s="231" t="s">
        <v>162</v>
      </c>
      <c r="H129" s="232">
        <v>13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44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0.255</v>
      </c>
      <c r="T129" s="239">
        <f>S129*H129</f>
        <v>3.3149999999999999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163</v>
      </c>
      <c r="AT129" s="240" t="s">
        <v>159</v>
      </c>
      <c r="AU129" s="240" t="s">
        <v>88</v>
      </c>
      <c r="AY129" s="18" t="s">
        <v>157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86</v>
      </c>
      <c r="BK129" s="241">
        <f>ROUND(I129*H129,2)</f>
        <v>0</v>
      </c>
      <c r="BL129" s="18" t="s">
        <v>163</v>
      </c>
      <c r="BM129" s="240" t="s">
        <v>1356</v>
      </c>
    </row>
    <row r="130" s="2" customFormat="1">
      <c r="A130" s="39"/>
      <c r="B130" s="40"/>
      <c r="C130" s="41"/>
      <c r="D130" s="244" t="s">
        <v>1069</v>
      </c>
      <c r="E130" s="41"/>
      <c r="F130" s="300" t="s">
        <v>1149</v>
      </c>
      <c r="G130" s="41"/>
      <c r="H130" s="41"/>
      <c r="I130" s="301"/>
      <c r="J130" s="41"/>
      <c r="K130" s="41"/>
      <c r="L130" s="45"/>
      <c r="M130" s="302"/>
      <c r="N130" s="303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1069</v>
      </c>
      <c r="AU130" s="18" t="s">
        <v>88</v>
      </c>
    </row>
    <row r="131" s="15" customFormat="1">
      <c r="A131" s="15"/>
      <c r="B131" s="264"/>
      <c r="C131" s="265"/>
      <c r="D131" s="244" t="s">
        <v>165</v>
      </c>
      <c r="E131" s="266" t="s">
        <v>1</v>
      </c>
      <c r="F131" s="267" t="s">
        <v>1357</v>
      </c>
      <c r="G131" s="265"/>
      <c r="H131" s="268">
        <v>13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165</v>
      </c>
      <c r="AU131" s="274" t="s">
        <v>88</v>
      </c>
      <c r="AV131" s="15" t="s">
        <v>88</v>
      </c>
      <c r="AW131" s="15" t="s">
        <v>34</v>
      </c>
      <c r="AX131" s="15" t="s">
        <v>86</v>
      </c>
      <c r="AY131" s="274" t="s">
        <v>157</v>
      </c>
    </row>
    <row r="132" s="2" customFormat="1" ht="24.15" customHeight="1">
      <c r="A132" s="39"/>
      <c r="B132" s="40"/>
      <c r="C132" s="228" t="s">
        <v>88</v>
      </c>
      <c r="D132" s="228" t="s">
        <v>159</v>
      </c>
      <c r="E132" s="229" t="s">
        <v>1103</v>
      </c>
      <c r="F132" s="230" t="s">
        <v>1104</v>
      </c>
      <c r="G132" s="231" t="s">
        <v>162</v>
      </c>
      <c r="H132" s="232">
        <v>38.600000000000001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44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0.098000000000000004</v>
      </c>
      <c r="T132" s="239">
        <f>S132*H132</f>
        <v>3.7828000000000004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163</v>
      </c>
      <c r="AT132" s="240" t="s">
        <v>159</v>
      </c>
      <c r="AU132" s="240" t="s">
        <v>88</v>
      </c>
      <c r="AY132" s="18" t="s">
        <v>157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163</v>
      </c>
      <c r="BM132" s="240" t="s">
        <v>1358</v>
      </c>
    </row>
    <row r="133" s="2" customFormat="1" ht="24.15" customHeight="1">
      <c r="A133" s="39"/>
      <c r="B133" s="40"/>
      <c r="C133" s="228" t="s">
        <v>176</v>
      </c>
      <c r="D133" s="228" t="s">
        <v>159</v>
      </c>
      <c r="E133" s="229" t="s">
        <v>1359</v>
      </c>
      <c r="F133" s="230" t="s">
        <v>1360</v>
      </c>
      <c r="G133" s="231" t="s">
        <v>162</v>
      </c>
      <c r="H133" s="232">
        <v>306.94999999999999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44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0.22</v>
      </c>
      <c r="T133" s="239">
        <f>S133*H133</f>
        <v>67.528999999999996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163</v>
      </c>
      <c r="AT133" s="240" t="s">
        <v>159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163</v>
      </c>
      <c r="BM133" s="240" t="s">
        <v>1361</v>
      </c>
    </row>
    <row r="134" s="2" customFormat="1" ht="33" customHeight="1">
      <c r="A134" s="39"/>
      <c r="B134" s="40"/>
      <c r="C134" s="228" t="s">
        <v>163</v>
      </c>
      <c r="D134" s="228" t="s">
        <v>159</v>
      </c>
      <c r="E134" s="229" t="s">
        <v>1209</v>
      </c>
      <c r="F134" s="230" t="s">
        <v>1210</v>
      </c>
      <c r="G134" s="231" t="s">
        <v>258</v>
      </c>
      <c r="H134" s="232">
        <v>94.620000000000005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44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163</v>
      </c>
      <c r="AT134" s="240" t="s">
        <v>159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163</v>
      </c>
      <c r="BM134" s="240" t="s">
        <v>1362</v>
      </c>
    </row>
    <row r="135" s="15" customFormat="1">
      <c r="A135" s="15"/>
      <c r="B135" s="264"/>
      <c r="C135" s="265"/>
      <c r="D135" s="244" t="s">
        <v>165</v>
      </c>
      <c r="E135" s="266" t="s">
        <v>1</v>
      </c>
      <c r="F135" s="267" t="s">
        <v>1363</v>
      </c>
      <c r="G135" s="265"/>
      <c r="H135" s="268">
        <v>82.751999999999995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4" t="s">
        <v>165</v>
      </c>
      <c r="AU135" s="274" t="s">
        <v>88</v>
      </c>
      <c r="AV135" s="15" t="s">
        <v>88</v>
      </c>
      <c r="AW135" s="15" t="s">
        <v>34</v>
      </c>
      <c r="AX135" s="15" t="s">
        <v>79</v>
      </c>
      <c r="AY135" s="274" t="s">
        <v>157</v>
      </c>
    </row>
    <row r="136" s="15" customFormat="1">
      <c r="A136" s="15"/>
      <c r="B136" s="264"/>
      <c r="C136" s="265"/>
      <c r="D136" s="244" t="s">
        <v>165</v>
      </c>
      <c r="E136" s="266" t="s">
        <v>1</v>
      </c>
      <c r="F136" s="267" t="s">
        <v>1364</v>
      </c>
      <c r="G136" s="265"/>
      <c r="H136" s="268">
        <v>11.868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165</v>
      </c>
      <c r="AU136" s="274" t="s">
        <v>88</v>
      </c>
      <c r="AV136" s="15" t="s">
        <v>88</v>
      </c>
      <c r="AW136" s="15" t="s">
        <v>34</v>
      </c>
      <c r="AX136" s="15" t="s">
        <v>79</v>
      </c>
      <c r="AY136" s="274" t="s">
        <v>157</v>
      </c>
    </row>
    <row r="137" s="16" customFormat="1">
      <c r="A137" s="16"/>
      <c r="B137" s="275"/>
      <c r="C137" s="276"/>
      <c r="D137" s="244" t="s">
        <v>165</v>
      </c>
      <c r="E137" s="277" t="s">
        <v>1</v>
      </c>
      <c r="F137" s="278" t="s">
        <v>181</v>
      </c>
      <c r="G137" s="276"/>
      <c r="H137" s="279">
        <v>94.620000000000005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5" t="s">
        <v>165</v>
      </c>
      <c r="AU137" s="285" t="s">
        <v>88</v>
      </c>
      <c r="AV137" s="16" t="s">
        <v>163</v>
      </c>
      <c r="AW137" s="16" t="s">
        <v>34</v>
      </c>
      <c r="AX137" s="16" t="s">
        <v>86</v>
      </c>
      <c r="AY137" s="285" t="s">
        <v>157</v>
      </c>
    </row>
    <row r="138" s="2" customFormat="1" ht="33" customHeight="1">
      <c r="A138" s="39"/>
      <c r="B138" s="40"/>
      <c r="C138" s="228" t="s">
        <v>198</v>
      </c>
      <c r="D138" s="228" t="s">
        <v>159</v>
      </c>
      <c r="E138" s="229" t="s">
        <v>1365</v>
      </c>
      <c r="F138" s="230" t="s">
        <v>1366</v>
      </c>
      <c r="G138" s="231" t="s">
        <v>258</v>
      </c>
      <c r="H138" s="232">
        <v>4.7999999999999998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44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163</v>
      </c>
      <c r="AT138" s="240" t="s">
        <v>159</v>
      </c>
      <c r="AU138" s="240" t="s">
        <v>88</v>
      </c>
      <c r="AY138" s="18" t="s">
        <v>157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163</v>
      </c>
      <c r="BM138" s="240" t="s">
        <v>1367</v>
      </c>
    </row>
    <row r="139" s="2" customFormat="1">
      <c r="A139" s="39"/>
      <c r="B139" s="40"/>
      <c r="C139" s="41"/>
      <c r="D139" s="244" t="s">
        <v>1069</v>
      </c>
      <c r="E139" s="41"/>
      <c r="F139" s="300" t="s">
        <v>1368</v>
      </c>
      <c r="G139" s="41"/>
      <c r="H139" s="41"/>
      <c r="I139" s="301"/>
      <c r="J139" s="41"/>
      <c r="K139" s="41"/>
      <c r="L139" s="45"/>
      <c r="M139" s="302"/>
      <c r="N139" s="303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1069</v>
      </c>
      <c r="AU139" s="18" t="s">
        <v>88</v>
      </c>
    </row>
    <row r="140" s="15" customFormat="1">
      <c r="A140" s="15"/>
      <c r="B140" s="264"/>
      <c r="C140" s="265"/>
      <c r="D140" s="244" t="s">
        <v>165</v>
      </c>
      <c r="E140" s="266" t="s">
        <v>1</v>
      </c>
      <c r="F140" s="267" t="s">
        <v>1369</v>
      </c>
      <c r="G140" s="265"/>
      <c r="H140" s="268">
        <v>4.7999999999999998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165</v>
      </c>
      <c r="AU140" s="274" t="s">
        <v>88</v>
      </c>
      <c r="AV140" s="15" t="s">
        <v>88</v>
      </c>
      <c r="AW140" s="15" t="s">
        <v>34</v>
      </c>
      <c r="AX140" s="15" t="s">
        <v>86</v>
      </c>
      <c r="AY140" s="274" t="s">
        <v>157</v>
      </c>
    </row>
    <row r="141" s="2" customFormat="1" ht="24.15" customHeight="1">
      <c r="A141" s="39"/>
      <c r="B141" s="40"/>
      <c r="C141" s="228" t="s">
        <v>202</v>
      </c>
      <c r="D141" s="228" t="s">
        <v>159</v>
      </c>
      <c r="E141" s="229" t="s">
        <v>1370</v>
      </c>
      <c r="F141" s="230" t="s">
        <v>1371</v>
      </c>
      <c r="G141" s="231" t="s">
        <v>258</v>
      </c>
      <c r="H141" s="232">
        <v>6.048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44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163</v>
      </c>
      <c r="AT141" s="240" t="s">
        <v>159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163</v>
      </c>
      <c r="BM141" s="240" t="s">
        <v>1372</v>
      </c>
    </row>
    <row r="142" s="15" customFormat="1">
      <c r="A142" s="15"/>
      <c r="B142" s="264"/>
      <c r="C142" s="265"/>
      <c r="D142" s="244" t="s">
        <v>165</v>
      </c>
      <c r="E142" s="266" t="s">
        <v>1</v>
      </c>
      <c r="F142" s="267" t="s">
        <v>1373</v>
      </c>
      <c r="G142" s="265"/>
      <c r="H142" s="268">
        <v>6.048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165</v>
      </c>
      <c r="AU142" s="274" t="s">
        <v>88</v>
      </c>
      <c r="AV142" s="15" t="s">
        <v>88</v>
      </c>
      <c r="AW142" s="15" t="s">
        <v>34</v>
      </c>
      <c r="AX142" s="15" t="s">
        <v>86</v>
      </c>
      <c r="AY142" s="274" t="s">
        <v>157</v>
      </c>
    </row>
    <row r="143" s="2" customFormat="1" ht="37.8" customHeight="1">
      <c r="A143" s="39"/>
      <c r="B143" s="40"/>
      <c r="C143" s="228" t="s">
        <v>7</v>
      </c>
      <c r="D143" s="228" t="s">
        <v>159</v>
      </c>
      <c r="E143" s="229" t="s">
        <v>1110</v>
      </c>
      <c r="F143" s="230" t="s">
        <v>1111</v>
      </c>
      <c r="G143" s="231" t="s">
        <v>258</v>
      </c>
      <c r="H143" s="232">
        <v>105.468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44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163</v>
      </c>
      <c r="AT143" s="240" t="s">
        <v>159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163</v>
      </c>
      <c r="BM143" s="240" t="s">
        <v>1374</v>
      </c>
    </row>
    <row r="144" s="2" customFormat="1" ht="24.15" customHeight="1">
      <c r="A144" s="39"/>
      <c r="B144" s="40"/>
      <c r="C144" s="228" t="s">
        <v>283</v>
      </c>
      <c r="D144" s="228" t="s">
        <v>159</v>
      </c>
      <c r="E144" s="229" t="s">
        <v>319</v>
      </c>
      <c r="F144" s="230" t="s">
        <v>320</v>
      </c>
      <c r="G144" s="231" t="s">
        <v>258</v>
      </c>
      <c r="H144" s="232">
        <v>105.468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44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163</v>
      </c>
      <c r="AT144" s="240" t="s">
        <v>159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163</v>
      </c>
      <c r="BM144" s="240" t="s">
        <v>1375</v>
      </c>
    </row>
    <row r="145" s="15" customFormat="1">
      <c r="A145" s="15"/>
      <c r="B145" s="264"/>
      <c r="C145" s="265"/>
      <c r="D145" s="244" t="s">
        <v>165</v>
      </c>
      <c r="E145" s="266" t="s">
        <v>1</v>
      </c>
      <c r="F145" s="267" t="s">
        <v>1376</v>
      </c>
      <c r="G145" s="265"/>
      <c r="H145" s="268">
        <v>105.468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165</v>
      </c>
      <c r="AU145" s="274" t="s">
        <v>88</v>
      </c>
      <c r="AV145" s="15" t="s">
        <v>88</v>
      </c>
      <c r="AW145" s="15" t="s">
        <v>34</v>
      </c>
      <c r="AX145" s="15" t="s">
        <v>86</v>
      </c>
      <c r="AY145" s="274" t="s">
        <v>157</v>
      </c>
    </row>
    <row r="146" s="2" customFormat="1" ht="24.15" customHeight="1">
      <c r="A146" s="39"/>
      <c r="B146" s="40"/>
      <c r="C146" s="228" t="s">
        <v>272</v>
      </c>
      <c r="D146" s="228" t="s">
        <v>159</v>
      </c>
      <c r="E146" s="229" t="s">
        <v>332</v>
      </c>
      <c r="F146" s="230" t="s">
        <v>333</v>
      </c>
      <c r="G146" s="231" t="s">
        <v>258</v>
      </c>
      <c r="H146" s="232">
        <v>8.4600000000000009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44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163</v>
      </c>
      <c r="AT146" s="240" t="s">
        <v>159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163</v>
      </c>
      <c r="BM146" s="240" t="s">
        <v>1377</v>
      </c>
    </row>
    <row r="147" s="15" customFormat="1">
      <c r="A147" s="15"/>
      <c r="B147" s="264"/>
      <c r="C147" s="265"/>
      <c r="D147" s="244" t="s">
        <v>165</v>
      </c>
      <c r="E147" s="266" t="s">
        <v>1</v>
      </c>
      <c r="F147" s="267" t="s">
        <v>1378</v>
      </c>
      <c r="G147" s="265"/>
      <c r="H147" s="268">
        <v>3.1200000000000001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165</v>
      </c>
      <c r="AU147" s="274" t="s">
        <v>88</v>
      </c>
      <c r="AV147" s="15" t="s">
        <v>88</v>
      </c>
      <c r="AW147" s="15" t="s">
        <v>34</v>
      </c>
      <c r="AX147" s="15" t="s">
        <v>79</v>
      </c>
      <c r="AY147" s="274" t="s">
        <v>157</v>
      </c>
    </row>
    <row r="148" s="15" customFormat="1">
      <c r="A148" s="15"/>
      <c r="B148" s="264"/>
      <c r="C148" s="265"/>
      <c r="D148" s="244" t="s">
        <v>165</v>
      </c>
      <c r="E148" s="266" t="s">
        <v>1</v>
      </c>
      <c r="F148" s="267" t="s">
        <v>1379</v>
      </c>
      <c r="G148" s="265"/>
      <c r="H148" s="268">
        <v>5.3399999999999999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165</v>
      </c>
      <c r="AU148" s="274" t="s">
        <v>88</v>
      </c>
      <c r="AV148" s="15" t="s">
        <v>88</v>
      </c>
      <c r="AW148" s="15" t="s">
        <v>34</v>
      </c>
      <c r="AX148" s="15" t="s">
        <v>79</v>
      </c>
      <c r="AY148" s="274" t="s">
        <v>157</v>
      </c>
    </row>
    <row r="149" s="16" customFormat="1">
      <c r="A149" s="16"/>
      <c r="B149" s="275"/>
      <c r="C149" s="276"/>
      <c r="D149" s="244" t="s">
        <v>165</v>
      </c>
      <c r="E149" s="277" t="s">
        <v>1</v>
      </c>
      <c r="F149" s="278" t="s">
        <v>181</v>
      </c>
      <c r="G149" s="276"/>
      <c r="H149" s="279">
        <v>8.4600000000000009</v>
      </c>
      <c r="I149" s="280"/>
      <c r="J149" s="276"/>
      <c r="K149" s="276"/>
      <c r="L149" s="281"/>
      <c r="M149" s="282"/>
      <c r="N149" s="283"/>
      <c r="O149" s="283"/>
      <c r="P149" s="283"/>
      <c r="Q149" s="283"/>
      <c r="R149" s="283"/>
      <c r="S149" s="283"/>
      <c r="T149" s="284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85" t="s">
        <v>165</v>
      </c>
      <c r="AU149" s="285" t="s">
        <v>88</v>
      </c>
      <c r="AV149" s="16" t="s">
        <v>163</v>
      </c>
      <c r="AW149" s="16" t="s">
        <v>34</v>
      </c>
      <c r="AX149" s="16" t="s">
        <v>86</v>
      </c>
      <c r="AY149" s="285" t="s">
        <v>157</v>
      </c>
    </row>
    <row r="150" s="2" customFormat="1" ht="16.5" customHeight="1">
      <c r="A150" s="39"/>
      <c r="B150" s="40"/>
      <c r="C150" s="286" t="s">
        <v>255</v>
      </c>
      <c r="D150" s="286" t="s">
        <v>336</v>
      </c>
      <c r="E150" s="287" t="s">
        <v>1380</v>
      </c>
      <c r="F150" s="288" t="s">
        <v>1381</v>
      </c>
      <c r="G150" s="289" t="s">
        <v>325</v>
      </c>
      <c r="H150" s="290">
        <v>5.1479999999999997</v>
      </c>
      <c r="I150" s="291"/>
      <c r="J150" s="292">
        <f>ROUND(I150*H150,2)</f>
        <v>0</v>
      </c>
      <c r="K150" s="293"/>
      <c r="L150" s="294"/>
      <c r="M150" s="295" t="s">
        <v>1</v>
      </c>
      <c r="N150" s="296" t="s">
        <v>44</v>
      </c>
      <c r="O150" s="92"/>
      <c r="P150" s="238">
        <f>O150*H150</f>
        <v>0</v>
      </c>
      <c r="Q150" s="238">
        <v>1</v>
      </c>
      <c r="R150" s="238">
        <f>Q150*H150</f>
        <v>5.1479999999999997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212</v>
      </c>
      <c r="AT150" s="240" t="s">
        <v>336</v>
      </c>
      <c r="AU150" s="240" t="s">
        <v>88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163</v>
      </c>
      <c r="BM150" s="240" t="s">
        <v>1382</v>
      </c>
    </row>
    <row r="151" s="15" customFormat="1">
      <c r="A151" s="15"/>
      <c r="B151" s="264"/>
      <c r="C151" s="265"/>
      <c r="D151" s="244" t="s">
        <v>165</v>
      </c>
      <c r="E151" s="266" t="s">
        <v>1</v>
      </c>
      <c r="F151" s="267" t="s">
        <v>1383</v>
      </c>
      <c r="G151" s="265"/>
      <c r="H151" s="268">
        <v>5.1479999999999997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165</v>
      </c>
      <c r="AU151" s="274" t="s">
        <v>88</v>
      </c>
      <c r="AV151" s="15" t="s">
        <v>88</v>
      </c>
      <c r="AW151" s="15" t="s">
        <v>34</v>
      </c>
      <c r="AX151" s="15" t="s">
        <v>86</v>
      </c>
      <c r="AY151" s="274" t="s">
        <v>157</v>
      </c>
    </row>
    <row r="152" s="2" customFormat="1" ht="16.5" customHeight="1">
      <c r="A152" s="39"/>
      <c r="B152" s="40"/>
      <c r="C152" s="286" t="s">
        <v>260</v>
      </c>
      <c r="D152" s="286" t="s">
        <v>336</v>
      </c>
      <c r="E152" s="287" t="s">
        <v>1384</v>
      </c>
      <c r="F152" s="288" t="s">
        <v>1385</v>
      </c>
      <c r="G152" s="289" t="s">
        <v>325</v>
      </c>
      <c r="H152" s="290">
        <v>8.8109999999999999</v>
      </c>
      <c r="I152" s="291"/>
      <c r="J152" s="292">
        <f>ROUND(I152*H152,2)</f>
        <v>0</v>
      </c>
      <c r="K152" s="293"/>
      <c r="L152" s="294"/>
      <c r="M152" s="295" t="s">
        <v>1</v>
      </c>
      <c r="N152" s="296" t="s">
        <v>44</v>
      </c>
      <c r="O152" s="92"/>
      <c r="P152" s="238">
        <f>O152*H152</f>
        <v>0</v>
      </c>
      <c r="Q152" s="238">
        <v>1</v>
      </c>
      <c r="R152" s="238">
        <f>Q152*H152</f>
        <v>8.8109999999999999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212</v>
      </c>
      <c r="AT152" s="240" t="s">
        <v>336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163</v>
      </c>
      <c r="BM152" s="240" t="s">
        <v>1386</v>
      </c>
    </row>
    <row r="153" s="15" customFormat="1">
      <c r="A153" s="15"/>
      <c r="B153" s="264"/>
      <c r="C153" s="265"/>
      <c r="D153" s="244" t="s">
        <v>165</v>
      </c>
      <c r="E153" s="266" t="s">
        <v>1</v>
      </c>
      <c r="F153" s="267" t="s">
        <v>1387</v>
      </c>
      <c r="G153" s="265"/>
      <c r="H153" s="268">
        <v>8.8109999999999999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165</v>
      </c>
      <c r="AU153" s="274" t="s">
        <v>88</v>
      </c>
      <c r="AV153" s="15" t="s">
        <v>88</v>
      </c>
      <c r="AW153" s="15" t="s">
        <v>34</v>
      </c>
      <c r="AX153" s="15" t="s">
        <v>86</v>
      </c>
      <c r="AY153" s="274" t="s">
        <v>157</v>
      </c>
    </row>
    <row r="154" s="2" customFormat="1" ht="66.75" customHeight="1">
      <c r="A154" s="39"/>
      <c r="B154" s="40"/>
      <c r="C154" s="228" t="s">
        <v>243</v>
      </c>
      <c r="D154" s="228" t="s">
        <v>159</v>
      </c>
      <c r="E154" s="229" t="s">
        <v>1388</v>
      </c>
      <c r="F154" s="230" t="s">
        <v>1389</v>
      </c>
      <c r="G154" s="231" t="s">
        <v>258</v>
      </c>
      <c r="H154" s="232">
        <v>1.3600000000000001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44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163</v>
      </c>
      <c r="AT154" s="240" t="s">
        <v>159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163</v>
      </c>
      <c r="BM154" s="240" t="s">
        <v>1390</v>
      </c>
    </row>
    <row r="155" s="15" customFormat="1">
      <c r="A155" s="15"/>
      <c r="B155" s="264"/>
      <c r="C155" s="265"/>
      <c r="D155" s="244" t="s">
        <v>165</v>
      </c>
      <c r="E155" s="266" t="s">
        <v>1</v>
      </c>
      <c r="F155" s="267" t="s">
        <v>1391</v>
      </c>
      <c r="G155" s="265"/>
      <c r="H155" s="268">
        <v>1.3600000000000001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165</v>
      </c>
      <c r="AU155" s="274" t="s">
        <v>88</v>
      </c>
      <c r="AV155" s="15" t="s">
        <v>88</v>
      </c>
      <c r="AW155" s="15" t="s">
        <v>34</v>
      </c>
      <c r="AX155" s="15" t="s">
        <v>86</v>
      </c>
      <c r="AY155" s="274" t="s">
        <v>157</v>
      </c>
    </row>
    <row r="156" s="2" customFormat="1" ht="16.5" customHeight="1">
      <c r="A156" s="39"/>
      <c r="B156" s="40"/>
      <c r="C156" s="286" t="s">
        <v>8</v>
      </c>
      <c r="D156" s="286" t="s">
        <v>336</v>
      </c>
      <c r="E156" s="287" t="s">
        <v>359</v>
      </c>
      <c r="F156" s="288" t="s">
        <v>360</v>
      </c>
      <c r="G156" s="289" t="s">
        <v>325</v>
      </c>
      <c r="H156" s="290">
        <v>2.7200000000000002</v>
      </c>
      <c r="I156" s="291"/>
      <c r="J156" s="292">
        <f>ROUND(I156*H156,2)</f>
        <v>0</v>
      </c>
      <c r="K156" s="293"/>
      <c r="L156" s="294"/>
      <c r="M156" s="295" t="s">
        <v>1</v>
      </c>
      <c r="N156" s="296" t="s">
        <v>44</v>
      </c>
      <c r="O156" s="92"/>
      <c r="P156" s="238">
        <f>O156*H156</f>
        <v>0</v>
      </c>
      <c r="Q156" s="238">
        <v>1</v>
      </c>
      <c r="R156" s="238">
        <f>Q156*H156</f>
        <v>2.7200000000000002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212</v>
      </c>
      <c r="AT156" s="240" t="s">
        <v>336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163</v>
      </c>
      <c r="BM156" s="240" t="s">
        <v>1392</v>
      </c>
    </row>
    <row r="157" s="15" customFormat="1">
      <c r="A157" s="15"/>
      <c r="B157" s="264"/>
      <c r="C157" s="265"/>
      <c r="D157" s="244" t="s">
        <v>165</v>
      </c>
      <c r="E157" s="265"/>
      <c r="F157" s="267" t="s">
        <v>1393</v>
      </c>
      <c r="G157" s="265"/>
      <c r="H157" s="268">
        <v>2.7200000000000002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165</v>
      </c>
      <c r="AU157" s="274" t="s">
        <v>88</v>
      </c>
      <c r="AV157" s="15" t="s">
        <v>88</v>
      </c>
      <c r="AW157" s="15" t="s">
        <v>4</v>
      </c>
      <c r="AX157" s="15" t="s">
        <v>86</v>
      </c>
      <c r="AY157" s="274" t="s">
        <v>157</v>
      </c>
    </row>
    <row r="158" s="2" customFormat="1" ht="24.15" customHeight="1">
      <c r="A158" s="39"/>
      <c r="B158" s="40"/>
      <c r="C158" s="228" t="s">
        <v>279</v>
      </c>
      <c r="D158" s="228" t="s">
        <v>159</v>
      </c>
      <c r="E158" s="229" t="s">
        <v>363</v>
      </c>
      <c r="F158" s="230" t="s">
        <v>364</v>
      </c>
      <c r="G158" s="231" t="s">
        <v>162</v>
      </c>
      <c r="H158" s="232">
        <v>335.18000000000001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44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163</v>
      </c>
      <c r="AT158" s="240" t="s">
        <v>159</v>
      </c>
      <c r="AU158" s="240" t="s">
        <v>88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163</v>
      </c>
      <c r="BM158" s="240" t="s">
        <v>1394</v>
      </c>
    </row>
    <row r="159" s="15" customFormat="1">
      <c r="A159" s="15"/>
      <c r="B159" s="264"/>
      <c r="C159" s="265"/>
      <c r="D159" s="244" t="s">
        <v>165</v>
      </c>
      <c r="E159" s="266" t="s">
        <v>1</v>
      </c>
      <c r="F159" s="267" t="s">
        <v>1395</v>
      </c>
      <c r="G159" s="265"/>
      <c r="H159" s="268">
        <v>275.83999999999997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165</v>
      </c>
      <c r="AU159" s="274" t="s">
        <v>88</v>
      </c>
      <c r="AV159" s="15" t="s">
        <v>88</v>
      </c>
      <c r="AW159" s="15" t="s">
        <v>34</v>
      </c>
      <c r="AX159" s="15" t="s">
        <v>79</v>
      </c>
      <c r="AY159" s="274" t="s">
        <v>157</v>
      </c>
    </row>
    <row r="160" s="15" customFormat="1">
      <c r="A160" s="15"/>
      <c r="B160" s="264"/>
      <c r="C160" s="265"/>
      <c r="D160" s="244" t="s">
        <v>165</v>
      </c>
      <c r="E160" s="266" t="s">
        <v>1</v>
      </c>
      <c r="F160" s="267" t="s">
        <v>1396</v>
      </c>
      <c r="G160" s="265"/>
      <c r="H160" s="268">
        <v>59.340000000000003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4" t="s">
        <v>165</v>
      </c>
      <c r="AU160" s="274" t="s">
        <v>88</v>
      </c>
      <c r="AV160" s="15" t="s">
        <v>88</v>
      </c>
      <c r="AW160" s="15" t="s">
        <v>34</v>
      </c>
      <c r="AX160" s="15" t="s">
        <v>79</v>
      </c>
      <c r="AY160" s="274" t="s">
        <v>157</v>
      </c>
    </row>
    <row r="161" s="16" customFormat="1">
      <c r="A161" s="16"/>
      <c r="B161" s="275"/>
      <c r="C161" s="276"/>
      <c r="D161" s="244" t="s">
        <v>165</v>
      </c>
      <c r="E161" s="277" t="s">
        <v>1</v>
      </c>
      <c r="F161" s="278" t="s">
        <v>181</v>
      </c>
      <c r="G161" s="276"/>
      <c r="H161" s="279">
        <v>335.18000000000001</v>
      </c>
      <c r="I161" s="280"/>
      <c r="J161" s="276"/>
      <c r="K161" s="276"/>
      <c r="L161" s="281"/>
      <c r="M161" s="282"/>
      <c r="N161" s="283"/>
      <c r="O161" s="283"/>
      <c r="P161" s="283"/>
      <c r="Q161" s="283"/>
      <c r="R161" s="283"/>
      <c r="S161" s="283"/>
      <c r="T161" s="284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5" t="s">
        <v>165</v>
      </c>
      <c r="AU161" s="285" t="s">
        <v>88</v>
      </c>
      <c r="AV161" s="16" t="s">
        <v>163</v>
      </c>
      <c r="AW161" s="16" t="s">
        <v>34</v>
      </c>
      <c r="AX161" s="16" t="s">
        <v>86</v>
      </c>
      <c r="AY161" s="285" t="s">
        <v>157</v>
      </c>
    </row>
    <row r="162" s="2" customFormat="1" ht="24.15" customHeight="1">
      <c r="A162" s="39"/>
      <c r="B162" s="40"/>
      <c r="C162" s="228" t="s">
        <v>212</v>
      </c>
      <c r="D162" s="228" t="s">
        <v>159</v>
      </c>
      <c r="E162" s="229" t="s">
        <v>1397</v>
      </c>
      <c r="F162" s="230" t="s">
        <v>1398</v>
      </c>
      <c r="G162" s="231" t="s">
        <v>258</v>
      </c>
      <c r="H162" s="232">
        <v>0.32000000000000001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44</v>
      </c>
      <c r="O162" s="92"/>
      <c r="P162" s="238">
        <f>O162*H162</f>
        <v>0</v>
      </c>
      <c r="Q162" s="238">
        <v>1.8907700000000001</v>
      </c>
      <c r="R162" s="238">
        <f>Q162*H162</f>
        <v>0.60504639999999998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163</v>
      </c>
      <c r="AT162" s="240" t="s">
        <v>159</v>
      </c>
      <c r="AU162" s="240" t="s">
        <v>88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163</v>
      </c>
      <c r="BM162" s="240" t="s">
        <v>1399</v>
      </c>
    </row>
    <row r="163" s="15" customFormat="1">
      <c r="A163" s="15"/>
      <c r="B163" s="264"/>
      <c r="C163" s="265"/>
      <c r="D163" s="244" t="s">
        <v>165</v>
      </c>
      <c r="E163" s="266" t="s">
        <v>1</v>
      </c>
      <c r="F163" s="267" t="s">
        <v>1400</v>
      </c>
      <c r="G163" s="265"/>
      <c r="H163" s="268">
        <v>0.32000000000000001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4" t="s">
        <v>165</v>
      </c>
      <c r="AU163" s="274" t="s">
        <v>88</v>
      </c>
      <c r="AV163" s="15" t="s">
        <v>88</v>
      </c>
      <c r="AW163" s="15" t="s">
        <v>34</v>
      </c>
      <c r="AX163" s="15" t="s">
        <v>86</v>
      </c>
      <c r="AY163" s="274" t="s">
        <v>157</v>
      </c>
    </row>
    <row r="164" s="2" customFormat="1" ht="33" customHeight="1">
      <c r="A164" s="39"/>
      <c r="B164" s="40"/>
      <c r="C164" s="228" t="s">
        <v>223</v>
      </c>
      <c r="D164" s="228" t="s">
        <v>159</v>
      </c>
      <c r="E164" s="229" t="s">
        <v>1401</v>
      </c>
      <c r="F164" s="230" t="s">
        <v>1402</v>
      </c>
      <c r="G164" s="231" t="s">
        <v>226</v>
      </c>
      <c r="H164" s="232">
        <v>4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44</v>
      </c>
      <c r="O164" s="92"/>
      <c r="P164" s="238">
        <f>O164*H164</f>
        <v>0</v>
      </c>
      <c r="Q164" s="238">
        <v>1.1E-05</v>
      </c>
      <c r="R164" s="238">
        <f>Q164*H164</f>
        <v>4.3999999999999999E-05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163</v>
      </c>
      <c r="AT164" s="240" t="s">
        <v>159</v>
      </c>
      <c r="AU164" s="240" t="s">
        <v>88</v>
      </c>
      <c r="AY164" s="18" t="s">
        <v>157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163</v>
      </c>
      <c r="BM164" s="240" t="s">
        <v>1403</v>
      </c>
    </row>
    <row r="165" s="2" customFormat="1" ht="24.15" customHeight="1">
      <c r="A165" s="39"/>
      <c r="B165" s="40"/>
      <c r="C165" s="286" t="s">
        <v>230</v>
      </c>
      <c r="D165" s="286" t="s">
        <v>336</v>
      </c>
      <c r="E165" s="287" t="s">
        <v>1404</v>
      </c>
      <c r="F165" s="288" t="s">
        <v>1405</v>
      </c>
      <c r="G165" s="289" t="s">
        <v>226</v>
      </c>
      <c r="H165" s="290">
        <v>4</v>
      </c>
      <c r="I165" s="291"/>
      <c r="J165" s="292">
        <f>ROUND(I165*H165,2)</f>
        <v>0</v>
      </c>
      <c r="K165" s="293"/>
      <c r="L165" s="294"/>
      <c r="M165" s="295" t="s">
        <v>1</v>
      </c>
      <c r="N165" s="296" t="s">
        <v>44</v>
      </c>
      <c r="O165" s="92"/>
      <c r="P165" s="238">
        <f>O165*H165</f>
        <v>0</v>
      </c>
      <c r="Q165" s="238">
        <v>0.0038999999999999998</v>
      </c>
      <c r="R165" s="238">
        <f>Q165*H165</f>
        <v>0.015599999999999999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212</v>
      </c>
      <c r="AT165" s="240" t="s">
        <v>336</v>
      </c>
      <c r="AU165" s="240" t="s">
        <v>88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163</v>
      </c>
      <c r="BM165" s="240" t="s">
        <v>1406</v>
      </c>
    </row>
    <row r="166" s="2" customFormat="1" ht="24.15" customHeight="1">
      <c r="A166" s="39"/>
      <c r="B166" s="40"/>
      <c r="C166" s="228" t="s">
        <v>264</v>
      </c>
      <c r="D166" s="228" t="s">
        <v>159</v>
      </c>
      <c r="E166" s="229" t="s">
        <v>1407</v>
      </c>
      <c r="F166" s="230" t="s">
        <v>1408</v>
      </c>
      <c r="G166" s="231" t="s">
        <v>372</v>
      </c>
      <c r="H166" s="232">
        <v>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44</v>
      </c>
      <c r="O166" s="92"/>
      <c r="P166" s="238">
        <f>O166*H166</f>
        <v>0</v>
      </c>
      <c r="Q166" s="238">
        <v>0.00011900000000000001</v>
      </c>
      <c r="R166" s="238">
        <f>Q166*H166</f>
        <v>0.00011900000000000001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163</v>
      </c>
      <c r="AT166" s="240" t="s">
        <v>159</v>
      </c>
      <c r="AU166" s="240" t="s">
        <v>88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163</v>
      </c>
      <c r="BM166" s="240" t="s">
        <v>1409</v>
      </c>
    </row>
    <row r="167" s="2" customFormat="1">
      <c r="A167" s="39"/>
      <c r="B167" s="40"/>
      <c r="C167" s="41"/>
      <c r="D167" s="244" t="s">
        <v>1069</v>
      </c>
      <c r="E167" s="41"/>
      <c r="F167" s="300" t="s">
        <v>1410</v>
      </c>
      <c r="G167" s="41"/>
      <c r="H167" s="41"/>
      <c r="I167" s="301"/>
      <c r="J167" s="41"/>
      <c r="K167" s="41"/>
      <c r="L167" s="45"/>
      <c r="M167" s="302"/>
      <c r="N167" s="303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1069</v>
      </c>
      <c r="AU167" s="18" t="s">
        <v>88</v>
      </c>
    </row>
    <row r="168" s="2" customFormat="1" ht="16.5" customHeight="1">
      <c r="A168" s="39"/>
      <c r="B168" s="40"/>
      <c r="C168" s="286" t="s">
        <v>268</v>
      </c>
      <c r="D168" s="286" t="s">
        <v>336</v>
      </c>
      <c r="E168" s="287" t="s">
        <v>1411</v>
      </c>
      <c r="F168" s="288" t="s">
        <v>1412</v>
      </c>
      <c r="G168" s="289" t="s">
        <v>372</v>
      </c>
      <c r="H168" s="290">
        <v>1</v>
      </c>
      <c r="I168" s="291"/>
      <c r="J168" s="292">
        <f>ROUND(I168*H168,2)</f>
        <v>0</v>
      </c>
      <c r="K168" s="293"/>
      <c r="L168" s="294"/>
      <c r="M168" s="295" t="s">
        <v>1</v>
      </c>
      <c r="N168" s="296" t="s">
        <v>44</v>
      </c>
      <c r="O168" s="92"/>
      <c r="P168" s="238">
        <f>O168*H168</f>
        <v>0</v>
      </c>
      <c r="Q168" s="238">
        <v>0.0074999999999999997</v>
      </c>
      <c r="R168" s="238">
        <f>Q168*H168</f>
        <v>0.0074999999999999997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212</v>
      </c>
      <c r="AT168" s="240" t="s">
        <v>336</v>
      </c>
      <c r="AU168" s="240" t="s">
        <v>88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163</v>
      </c>
      <c r="BM168" s="240" t="s">
        <v>1413</v>
      </c>
    </row>
    <row r="169" s="2" customFormat="1" ht="24.15" customHeight="1">
      <c r="A169" s="39"/>
      <c r="B169" s="40"/>
      <c r="C169" s="228" t="s">
        <v>236</v>
      </c>
      <c r="D169" s="228" t="s">
        <v>159</v>
      </c>
      <c r="E169" s="229" t="s">
        <v>1414</v>
      </c>
      <c r="F169" s="230" t="s">
        <v>1415</v>
      </c>
      <c r="G169" s="231" t="s">
        <v>325</v>
      </c>
      <c r="H169" s="232">
        <v>0.16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44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163</v>
      </c>
      <c r="AT169" s="240" t="s">
        <v>159</v>
      </c>
      <c r="AU169" s="240" t="s">
        <v>88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163</v>
      </c>
      <c r="BM169" s="240" t="s">
        <v>1416</v>
      </c>
    </row>
    <row r="170" s="2" customFormat="1" ht="16.5" customHeight="1">
      <c r="A170" s="39"/>
      <c r="B170" s="40"/>
      <c r="C170" s="228" t="s">
        <v>206</v>
      </c>
      <c r="D170" s="228" t="s">
        <v>159</v>
      </c>
      <c r="E170" s="229" t="s">
        <v>1417</v>
      </c>
      <c r="F170" s="230" t="s">
        <v>1418</v>
      </c>
      <c r="G170" s="231" t="s">
        <v>372</v>
      </c>
      <c r="H170" s="232">
        <v>2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44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0.40000000000000002</v>
      </c>
      <c r="T170" s="239">
        <f>S170*H170</f>
        <v>0.80000000000000004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163</v>
      </c>
      <c r="AT170" s="240" t="s">
        <v>159</v>
      </c>
      <c r="AU170" s="240" t="s">
        <v>88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163</v>
      </c>
      <c r="BM170" s="240" t="s">
        <v>1419</v>
      </c>
    </row>
    <row r="171" s="2" customFormat="1">
      <c r="A171" s="39"/>
      <c r="B171" s="40"/>
      <c r="C171" s="41"/>
      <c r="D171" s="244" t="s">
        <v>1069</v>
      </c>
      <c r="E171" s="41"/>
      <c r="F171" s="300" t="s">
        <v>1420</v>
      </c>
      <c r="G171" s="41"/>
      <c r="H171" s="41"/>
      <c r="I171" s="301"/>
      <c r="J171" s="41"/>
      <c r="K171" s="41"/>
      <c r="L171" s="45"/>
      <c r="M171" s="302"/>
      <c r="N171" s="303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1069</v>
      </c>
      <c r="AU171" s="18" t="s">
        <v>88</v>
      </c>
    </row>
    <row r="172" s="12" customFormat="1" ht="22.8" customHeight="1">
      <c r="A172" s="12"/>
      <c r="B172" s="212"/>
      <c r="C172" s="213"/>
      <c r="D172" s="214" t="s">
        <v>78</v>
      </c>
      <c r="E172" s="226" t="s">
        <v>198</v>
      </c>
      <c r="F172" s="226" t="s">
        <v>515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SUM(P173:P182)</f>
        <v>0</v>
      </c>
      <c r="Q172" s="220"/>
      <c r="R172" s="221">
        <f>SUM(R173:R182)</f>
        <v>0</v>
      </c>
      <c r="S172" s="220"/>
      <c r="T172" s="222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86</v>
      </c>
      <c r="AT172" s="224" t="s">
        <v>78</v>
      </c>
      <c r="AU172" s="224" t="s">
        <v>86</v>
      </c>
      <c r="AY172" s="223" t="s">
        <v>157</v>
      </c>
      <c r="BK172" s="225">
        <f>SUM(BK173:BK182)</f>
        <v>0</v>
      </c>
    </row>
    <row r="173" s="2" customFormat="1" ht="24.15" customHeight="1">
      <c r="A173" s="39"/>
      <c r="B173" s="40"/>
      <c r="C173" s="228" t="s">
        <v>290</v>
      </c>
      <c r="D173" s="228" t="s">
        <v>159</v>
      </c>
      <c r="E173" s="229" t="s">
        <v>1421</v>
      </c>
      <c r="F173" s="230" t="s">
        <v>1422</v>
      </c>
      <c r="G173" s="231" t="s">
        <v>162</v>
      </c>
      <c r="H173" s="232">
        <v>70.640000000000001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44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163</v>
      </c>
      <c r="AT173" s="240" t="s">
        <v>159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163</v>
      </c>
      <c r="BM173" s="240" t="s">
        <v>1423</v>
      </c>
    </row>
    <row r="174" s="15" customFormat="1">
      <c r="A174" s="15"/>
      <c r="B174" s="264"/>
      <c r="C174" s="265"/>
      <c r="D174" s="244" t="s">
        <v>165</v>
      </c>
      <c r="E174" s="266" t="s">
        <v>1</v>
      </c>
      <c r="F174" s="267" t="s">
        <v>1424</v>
      </c>
      <c r="G174" s="265"/>
      <c r="H174" s="268">
        <v>38.600000000000001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165</v>
      </c>
      <c r="AU174" s="274" t="s">
        <v>88</v>
      </c>
      <c r="AV174" s="15" t="s">
        <v>88</v>
      </c>
      <c r="AW174" s="15" t="s">
        <v>34</v>
      </c>
      <c r="AX174" s="15" t="s">
        <v>79</v>
      </c>
      <c r="AY174" s="274" t="s">
        <v>157</v>
      </c>
    </row>
    <row r="175" s="15" customFormat="1">
      <c r="A175" s="15"/>
      <c r="B175" s="264"/>
      <c r="C175" s="265"/>
      <c r="D175" s="244" t="s">
        <v>165</v>
      </c>
      <c r="E175" s="266" t="s">
        <v>1</v>
      </c>
      <c r="F175" s="267" t="s">
        <v>1425</v>
      </c>
      <c r="G175" s="265"/>
      <c r="H175" s="268">
        <v>32.039999999999999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165</v>
      </c>
      <c r="AU175" s="274" t="s">
        <v>88</v>
      </c>
      <c r="AV175" s="15" t="s">
        <v>88</v>
      </c>
      <c r="AW175" s="15" t="s">
        <v>34</v>
      </c>
      <c r="AX175" s="15" t="s">
        <v>79</v>
      </c>
      <c r="AY175" s="274" t="s">
        <v>157</v>
      </c>
    </row>
    <row r="176" s="16" customFormat="1">
      <c r="A176" s="16"/>
      <c r="B176" s="275"/>
      <c r="C176" s="276"/>
      <c r="D176" s="244" t="s">
        <v>165</v>
      </c>
      <c r="E176" s="277" t="s">
        <v>1</v>
      </c>
      <c r="F176" s="278" t="s">
        <v>181</v>
      </c>
      <c r="G176" s="276"/>
      <c r="H176" s="279">
        <v>70.640000000000001</v>
      </c>
      <c r="I176" s="280"/>
      <c r="J176" s="276"/>
      <c r="K176" s="276"/>
      <c r="L176" s="281"/>
      <c r="M176" s="282"/>
      <c r="N176" s="283"/>
      <c r="O176" s="283"/>
      <c r="P176" s="283"/>
      <c r="Q176" s="283"/>
      <c r="R176" s="283"/>
      <c r="S176" s="283"/>
      <c r="T176" s="284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5" t="s">
        <v>165</v>
      </c>
      <c r="AU176" s="285" t="s">
        <v>88</v>
      </c>
      <c r="AV176" s="16" t="s">
        <v>163</v>
      </c>
      <c r="AW176" s="16" t="s">
        <v>34</v>
      </c>
      <c r="AX176" s="16" t="s">
        <v>86</v>
      </c>
      <c r="AY176" s="285" t="s">
        <v>157</v>
      </c>
    </row>
    <row r="177" s="2" customFormat="1" ht="24.15" customHeight="1">
      <c r="A177" s="39"/>
      <c r="B177" s="40"/>
      <c r="C177" s="228" t="s">
        <v>302</v>
      </c>
      <c r="D177" s="228" t="s">
        <v>159</v>
      </c>
      <c r="E177" s="229" t="s">
        <v>1122</v>
      </c>
      <c r="F177" s="230" t="s">
        <v>1123</v>
      </c>
      <c r="G177" s="231" t="s">
        <v>162</v>
      </c>
      <c r="H177" s="232">
        <v>258.60000000000002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44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163</v>
      </c>
      <c r="AT177" s="240" t="s">
        <v>159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163</v>
      </c>
      <c r="BM177" s="240" t="s">
        <v>1426</v>
      </c>
    </row>
    <row r="178" s="2" customFormat="1" ht="24.15" customHeight="1">
      <c r="A178" s="39"/>
      <c r="B178" s="40"/>
      <c r="C178" s="228" t="s">
        <v>331</v>
      </c>
      <c r="D178" s="228" t="s">
        <v>159</v>
      </c>
      <c r="E178" s="229" t="s">
        <v>1427</v>
      </c>
      <c r="F178" s="230" t="s">
        <v>1428</v>
      </c>
      <c r="G178" s="231" t="s">
        <v>162</v>
      </c>
      <c r="H178" s="232">
        <v>258.60000000000002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44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163</v>
      </c>
      <c r="AT178" s="240" t="s">
        <v>159</v>
      </c>
      <c r="AU178" s="240" t="s">
        <v>88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163</v>
      </c>
      <c r="BM178" s="240" t="s">
        <v>1429</v>
      </c>
    </row>
    <row r="179" s="15" customFormat="1">
      <c r="A179" s="15"/>
      <c r="B179" s="264"/>
      <c r="C179" s="265"/>
      <c r="D179" s="244" t="s">
        <v>165</v>
      </c>
      <c r="E179" s="266" t="s">
        <v>1</v>
      </c>
      <c r="F179" s="267" t="s">
        <v>1430</v>
      </c>
      <c r="G179" s="265"/>
      <c r="H179" s="268">
        <v>258.60000000000002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165</v>
      </c>
      <c r="AU179" s="274" t="s">
        <v>88</v>
      </c>
      <c r="AV179" s="15" t="s">
        <v>88</v>
      </c>
      <c r="AW179" s="15" t="s">
        <v>34</v>
      </c>
      <c r="AX179" s="15" t="s">
        <v>86</v>
      </c>
      <c r="AY179" s="274" t="s">
        <v>157</v>
      </c>
    </row>
    <row r="180" s="2" customFormat="1" ht="21.75" customHeight="1">
      <c r="A180" s="39"/>
      <c r="B180" s="40"/>
      <c r="C180" s="228" t="s">
        <v>335</v>
      </c>
      <c r="D180" s="228" t="s">
        <v>159</v>
      </c>
      <c r="E180" s="229" t="s">
        <v>1071</v>
      </c>
      <c r="F180" s="230" t="s">
        <v>1431</v>
      </c>
      <c r="G180" s="231" t="s">
        <v>162</v>
      </c>
      <c r="H180" s="232">
        <v>258.60000000000002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44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163</v>
      </c>
      <c r="AT180" s="240" t="s">
        <v>159</v>
      </c>
      <c r="AU180" s="240" t="s">
        <v>88</v>
      </c>
      <c r="AY180" s="18" t="s">
        <v>157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163</v>
      </c>
      <c r="BM180" s="240" t="s">
        <v>1432</v>
      </c>
    </row>
    <row r="181" s="2" customFormat="1" ht="33" customHeight="1">
      <c r="A181" s="39"/>
      <c r="B181" s="40"/>
      <c r="C181" s="228" t="s">
        <v>348</v>
      </c>
      <c r="D181" s="228" t="s">
        <v>159</v>
      </c>
      <c r="E181" s="229" t="s">
        <v>1433</v>
      </c>
      <c r="F181" s="230" t="s">
        <v>1434</v>
      </c>
      <c r="G181" s="231" t="s">
        <v>162</v>
      </c>
      <c r="H181" s="232">
        <v>258.60000000000002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44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163</v>
      </c>
      <c r="AT181" s="240" t="s">
        <v>159</v>
      </c>
      <c r="AU181" s="240" t="s">
        <v>88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163</v>
      </c>
      <c r="BM181" s="240" t="s">
        <v>1435</v>
      </c>
    </row>
    <row r="182" s="2" customFormat="1" ht="24.15" customHeight="1">
      <c r="A182" s="39"/>
      <c r="B182" s="40"/>
      <c r="C182" s="228" t="s">
        <v>358</v>
      </c>
      <c r="D182" s="228" t="s">
        <v>159</v>
      </c>
      <c r="E182" s="229" t="s">
        <v>1074</v>
      </c>
      <c r="F182" s="230" t="s">
        <v>1075</v>
      </c>
      <c r="G182" s="231" t="s">
        <v>162</v>
      </c>
      <c r="H182" s="232">
        <v>258.60000000000002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44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163</v>
      </c>
      <c r="AT182" s="240" t="s">
        <v>159</v>
      </c>
      <c r="AU182" s="240" t="s">
        <v>88</v>
      </c>
      <c r="AY182" s="18" t="s">
        <v>157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163</v>
      </c>
      <c r="BM182" s="240" t="s">
        <v>1436</v>
      </c>
    </row>
    <row r="183" s="12" customFormat="1" ht="22.8" customHeight="1">
      <c r="A183" s="12"/>
      <c r="B183" s="212"/>
      <c r="C183" s="213"/>
      <c r="D183" s="214" t="s">
        <v>78</v>
      </c>
      <c r="E183" s="226" t="s">
        <v>466</v>
      </c>
      <c r="F183" s="226" t="s">
        <v>1157</v>
      </c>
      <c r="G183" s="213"/>
      <c r="H183" s="213"/>
      <c r="I183" s="216"/>
      <c r="J183" s="227">
        <f>BK183</f>
        <v>0</v>
      </c>
      <c r="K183" s="213"/>
      <c r="L183" s="218"/>
      <c r="M183" s="219"/>
      <c r="N183" s="220"/>
      <c r="O183" s="220"/>
      <c r="P183" s="221">
        <f>SUM(P184:P193)</f>
        <v>0</v>
      </c>
      <c r="Q183" s="220"/>
      <c r="R183" s="221">
        <f>SUM(R184:R193)</f>
        <v>9.913208400000002</v>
      </c>
      <c r="S183" s="220"/>
      <c r="T183" s="222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3" t="s">
        <v>86</v>
      </c>
      <c r="AT183" s="224" t="s">
        <v>78</v>
      </c>
      <c r="AU183" s="224" t="s">
        <v>86</v>
      </c>
      <c r="AY183" s="223" t="s">
        <v>157</v>
      </c>
      <c r="BK183" s="225">
        <f>SUM(BK184:BK193)</f>
        <v>0</v>
      </c>
    </row>
    <row r="184" s="2" customFormat="1" ht="24.15" customHeight="1">
      <c r="A184" s="39"/>
      <c r="B184" s="40"/>
      <c r="C184" s="228" t="s">
        <v>306</v>
      </c>
      <c r="D184" s="228" t="s">
        <v>159</v>
      </c>
      <c r="E184" s="229" t="s">
        <v>1221</v>
      </c>
      <c r="F184" s="230" t="s">
        <v>1222</v>
      </c>
      <c r="G184" s="231" t="s">
        <v>162</v>
      </c>
      <c r="H184" s="232">
        <v>51.600000000000001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44</v>
      </c>
      <c r="O184" s="92"/>
      <c r="P184" s="238">
        <f>O184*H184</f>
        <v>0</v>
      </c>
      <c r="Q184" s="238">
        <v>0.089219999999999994</v>
      </c>
      <c r="R184" s="238">
        <f>Q184*H184</f>
        <v>4.6037520000000001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163</v>
      </c>
      <c r="AT184" s="240" t="s">
        <v>159</v>
      </c>
      <c r="AU184" s="240" t="s">
        <v>88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163</v>
      </c>
      <c r="BM184" s="240" t="s">
        <v>1437</v>
      </c>
    </row>
    <row r="185" s="15" customFormat="1">
      <c r="A185" s="15"/>
      <c r="B185" s="264"/>
      <c r="C185" s="265"/>
      <c r="D185" s="244" t="s">
        <v>165</v>
      </c>
      <c r="E185" s="266" t="s">
        <v>1</v>
      </c>
      <c r="F185" s="267" t="s">
        <v>1438</v>
      </c>
      <c r="G185" s="265"/>
      <c r="H185" s="268">
        <v>38.600000000000001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165</v>
      </c>
      <c r="AU185" s="274" t="s">
        <v>88</v>
      </c>
      <c r="AV185" s="15" t="s">
        <v>88</v>
      </c>
      <c r="AW185" s="15" t="s">
        <v>34</v>
      </c>
      <c r="AX185" s="15" t="s">
        <v>79</v>
      </c>
      <c r="AY185" s="274" t="s">
        <v>157</v>
      </c>
    </row>
    <row r="186" s="15" customFormat="1">
      <c r="A186" s="15"/>
      <c r="B186" s="264"/>
      <c r="C186" s="265"/>
      <c r="D186" s="244" t="s">
        <v>165</v>
      </c>
      <c r="E186" s="266" t="s">
        <v>1</v>
      </c>
      <c r="F186" s="267" t="s">
        <v>1439</v>
      </c>
      <c r="G186" s="265"/>
      <c r="H186" s="268">
        <v>13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165</v>
      </c>
      <c r="AU186" s="274" t="s">
        <v>88</v>
      </c>
      <c r="AV186" s="15" t="s">
        <v>88</v>
      </c>
      <c r="AW186" s="15" t="s">
        <v>34</v>
      </c>
      <c r="AX186" s="15" t="s">
        <v>79</v>
      </c>
      <c r="AY186" s="274" t="s">
        <v>157</v>
      </c>
    </row>
    <row r="187" s="16" customFormat="1">
      <c r="A187" s="16"/>
      <c r="B187" s="275"/>
      <c r="C187" s="276"/>
      <c r="D187" s="244" t="s">
        <v>165</v>
      </c>
      <c r="E187" s="277" t="s">
        <v>1</v>
      </c>
      <c r="F187" s="278" t="s">
        <v>181</v>
      </c>
      <c r="G187" s="276"/>
      <c r="H187" s="279">
        <v>51.600000000000001</v>
      </c>
      <c r="I187" s="280"/>
      <c r="J187" s="276"/>
      <c r="K187" s="276"/>
      <c r="L187" s="281"/>
      <c r="M187" s="282"/>
      <c r="N187" s="283"/>
      <c r="O187" s="283"/>
      <c r="P187" s="283"/>
      <c r="Q187" s="283"/>
      <c r="R187" s="283"/>
      <c r="S187" s="283"/>
      <c r="T187" s="284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85" t="s">
        <v>165</v>
      </c>
      <c r="AU187" s="285" t="s">
        <v>88</v>
      </c>
      <c r="AV187" s="16" t="s">
        <v>163</v>
      </c>
      <c r="AW187" s="16" t="s">
        <v>34</v>
      </c>
      <c r="AX187" s="16" t="s">
        <v>86</v>
      </c>
      <c r="AY187" s="285" t="s">
        <v>157</v>
      </c>
    </row>
    <row r="188" s="2" customFormat="1" ht="21.75" customHeight="1">
      <c r="A188" s="39"/>
      <c r="B188" s="40"/>
      <c r="C188" s="286" t="s">
        <v>310</v>
      </c>
      <c r="D188" s="286" t="s">
        <v>336</v>
      </c>
      <c r="E188" s="287" t="s">
        <v>598</v>
      </c>
      <c r="F188" s="288" t="s">
        <v>599</v>
      </c>
      <c r="G188" s="289" t="s">
        <v>162</v>
      </c>
      <c r="H188" s="290">
        <v>40.530000000000001</v>
      </c>
      <c r="I188" s="291"/>
      <c r="J188" s="292">
        <f>ROUND(I188*H188,2)</f>
        <v>0</v>
      </c>
      <c r="K188" s="293"/>
      <c r="L188" s="294"/>
      <c r="M188" s="295" t="s">
        <v>1</v>
      </c>
      <c r="N188" s="296" t="s">
        <v>44</v>
      </c>
      <c r="O188" s="92"/>
      <c r="P188" s="238">
        <f>O188*H188</f>
        <v>0</v>
      </c>
      <c r="Q188" s="238">
        <v>0.13100000000000001</v>
      </c>
      <c r="R188" s="238">
        <f>Q188*H188</f>
        <v>5.3094300000000008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212</v>
      </c>
      <c r="AT188" s="240" t="s">
        <v>336</v>
      </c>
      <c r="AU188" s="240" t="s">
        <v>88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163</v>
      </c>
      <c r="BM188" s="240" t="s">
        <v>1440</v>
      </c>
    </row>
    <row r="189" s="15" customFormat="1">
      <c r="A189" s="15"/>
      <c r="B189" s="264"/>
      <c r="C189" s="265"/>
      <c r="D189" s="244" t="s">
        <v>165</v>
      </c>
      <c r="E189" s="265"/>
      <c r="F189" s="267" t="s">
        <v>1441</v>
      </c>
      <c r="G189" s="265"/>
      <c r="H189" s="268">
        <v>40.530000000000001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4" t="s">
        <v>165</v>
      </c>
      <c r="AU189" s="274" t="s">
        <v>88</v>
      </c>
      <c r="AV189" s="15" t="s">
        <v>88</v>
      </c>
      <c r="AW189" s="15" t="s">
        <v>4</v>
      </c>
      <c r="AX189" s="15" t="s">
        <v>86</v>
      </c>
      <c r="AY189" s="274" t="s">
        <v>157</v>
      </c>
    </row>
    <row r="190" s="2" customFormat="1" ht="24.15" customHeight="1">
      <c r="A190" s="39"/>
      <c r="B190" s="40"/>
      <c r="C190" s="228" t="s">
        <v>314</v>
      </c>
      <c r="D190" s="228" t="s">
        <v>159</v>
      </c>
      <c r="E190" s="229" t="s">
        <v>1225</v>
      </c>
      <c r="F190" s="230" t="s">
        <v>1226</v>
      </c>
      <c r="G190" s="231" t="s">
        <v>226</v>
      </c>
      <c r="H190" s="232">
        <v>3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44</v>
      </c>
      <c r="O190" s="92"/>
      <c r="P190" s="238">
        <f>O190*H190</f>
        <v>0</v>
      </c>
      <c r="Q190" s="238">
        <v>8.8000000000000004E-06</v>
      </c>
      <c r="R190" s="238">
        <f>Q190*H190</f>
        <v>2.6400000000000001E-05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163</v>
      </c>
      <c r="AT190" s="240" t="s">
        <v>159</v>
      </c>
      <c r="AU190" s="240" t="s">
        <v>88</v>
      </c>
      <c r="AY190" s="18" t="s">
        <v>157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163</v>
      </c>
      <c r="BM190" s="240" t="s">
        <v>1442</v>
      </c>
    </row>
    <row r="191" s="2" customFormat="1" ht="24.15" customHeight="1">
      <c r="A191" s="39"/>
      <c r="B191" s="40"/>
      <c r="C191" s="228" t="s">
        <v>318</v>
      </c>
      <c r="D191" s="228" t="s">
        <v>159</v>
      </c>
      <c r="E191" s="229" t="s">
        <v>1019</v>
      </c>
      <c r="F191" s="230" t="s">
        <v>1020</v>
      </c>
      <c r="G191" s="231" t="s">
        <v>325</v>
      </c>
      <c r="H191" s="232">
        <v>20.312000000000001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44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163</v>
      </c>
      <c r="AT191" s="240" t="s">
        <v>159</v>
      </c>
      <c r="AU191" s="240" t="s">
        <v>88</v>
      </c>
      <c r="AY191" s="18" t="s">
        <v>157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163</v>
      </c>
      <c r="BM191" s="240" t="s">
        <v>1443</v>
      </c>
    </row>
    <row r="192" s="2" customFormat="1" ht="33" customHeight="1">
      <c r="A192" s="39"/>
      <c r="B192" s="40"/>
      <c r="C192" s="228" t="s">
        <v>327</v>
      </c>
      <c r="D192" s="228" t="s">
        <v>159</v>
      </c>
      <c r="E192" s="229" t="s">
        <v>1079</v>
      </c>
      <c r="F192" s="230" t="s">
        <v>1080</v>
      </c>
      <c r="G192" s="231" t="s">
        <v>325</v>
      </c>
      <c r="H192" s="232">
        <v>264.33999999999997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44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163</v>
      </c>
      <c r="AT192" s="240" t="s">
        <v>159</v>
      </c>
      <c r="AU192" s="240" t="s">
        <v>88</v>
      </c>
      <c r="AY192" s="18" t="s">
        <v>157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163</v>
      </c>
      <c r="BM192" s="240" t="s">
        <v>1444</v>
      </c>
    </row>
    <row r="193" s="2" customFormat="1" ht="16.5" customHeight="1">
      <c r="A193" s="39"/>
      <c r="B193" s="40"/>
      <c r="C193" s="228" t="s">
        <v>322</v>
      </c>
      <c r="D193" s="228" t="s">
        <v>159</v>
      </c>
      <c r="E193" s="229" t="s">
        <v>1242</v>
      </c>
      <c r="F193" s="230" t="s">
        <v>1243</v>
      </c>
      <c r="G193" s="231" t="s">
        <v>372</v>
      </c>
      <c r="H193" s="232">
        <v>5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44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163</v>
      </c>
      <c r="AT193" s="240" t="s">
        <v>159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163</v>
      </c>
      <c r="BM193" s="240" t="s">
        <v>1445</v>
      </c>
    </row>
    <row r="194" s="12" customFormat="1" ht="22.8" customHeight="1">
      <c r="A194" s="12"/>
      <c r="B194" s="212"/>
      <c r="C194" s="213"/>
      <c r="D194" s="214" t="s">
        <v>78</v>
      </c>
      <c r="E194" s="226" t="s">
        <v>597</v>
      </c>
      <c r="F194" s="226" t="s">
        <v>1082</v>
      </c>
      <c r="G194" s="213"/>
      <c r="H194" s="213"/>
      <c r="I194" s="216"/>
      <c r="J194" s="227">
        <f>BK194</f>
        <v>0</v>
      </c>
      <c r="K194" s="213"/>
      <c r="L194" s="218"/>
      <c r="M194" s="219"/>
      <c r="N194" s="220"/>
      <c r="O194" s="220"/>
      <c r="P194" s="221">
        <f>SUM(P195:P208)</f>
        <v>0</v>
      </c>
      <c r="Q194" s="220"/>
      <c r="R194" s="221">
        <f>SUM(R195:R208)</f>
        <v>4.2624200000000005</v>
      </c>
      <c r="S194" s="220"/>
      <c r="T194" s="222">
        <f>SUM(T195:T208)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3" t="s">
        <v>86</v>
      </c>
      <c r="AT194" s="224" t="s">
        <v>78</v>
      </c>
      <c r="AU194" s="224" t="s">
        <v>86</v>
      </c>
      <c r="AY194" s="223" t="s">
        <v>157</v>
      </c>
      <c r="BK194" s="225">
        <f>SUM(BK195:BK208)</f>
        <v>0</v>
      </c>
    </row>
    <row r="195" s="2" customFormat="1" ht="21.75" customHeight="1">
      <c r="A195" s="39"/>
      <c r="B195" s="40"/>
      <c r="C195" s="228" t="s">
        <v>340</v>
      </c>
      <c r="D195" s="228" t="s">
        <v>159</v>
      </c>
      <c r="E195" s="229" t="s">
        <v>1446</v>
      </c>
      <c r="F195" s="230" t="s">
        <v>509</v>
      </c>
      <c r="G195" s="231" t="s">
        <v>372</v>
      </c>
      <c r="H195" s="232">
        <v>3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44</v>
      </c>
      <c r="O195" s="92"/>
      <c r="P195" s="238">
        <f>O195*H195</f>
        <v>0</v>
      </c>
      <c r="Q195" s="238">
        <v>0.031579999999999997</v>
      </c>
      <c r="R195" s="238">
        <f>Q195*H195</f>
        <v>0.094739999999999991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163</v>
      </c>
      <c r="AT195" s="240" t="s">
        <v>159</v>
      </c>
      <c r="AU195" s="240" t="s">
        <v>88</v>
      </c>
      <c r="AY195" s="18" t="s">
        <v>157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163</v>
      </c>
      <c r="BM195" s="240" t="s">
        <v>1447</v>
      </c>
    </row>
    <row r="196" s="2" customFormat="1" ht="24.15" customHeight="1">
      <c r="A196" s="39"/>
      <c r="B196" s="40"/>
      <c r="C196" s="228" t="s">
        <v>362</v>
      </c>
      <c r="D196" s="228" t="s">
        <v>159</v>
      </c>
      <c r="E196" s="229" t="s">
        <v>1448</v>
      </c>
      <c r="F196" s="230" t="s">
        <v>1449</v>
      </c>
      <c r="G196" s="231" t="s">
        <v>372</v>
      </c>
      <c r="H196" s="232">
        <v>3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44</v>
      </c>
      <c r="O196" s="92"/>
      <c r="P196" s="238">
        <f>O196*H196</f>
        <v>0</v>
      </c>
      <c r="Q196" s="238">
        <v>0.12422</v>
      </c>
      <c r="R196" s="238">
        <f>Q196*H196</f>
        <v>0.37265999999999999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163</v>
      </c>
      <c r="AT196" s="240" t="s">
        <v>159</v>
      </c>
      <c r="AU196" s="240" t="s">
        <v>88</v>
      </c>
      <c r="AY196" s="18" t="s">
        <v>157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163</v>
      </c>
      <c r="BM196" s="240" t="s">
        <v>1450</v>
      </c>
    </row>
    <row r="197" s="2" customFormat="1" ht="24.15" customHeight="1">
      <c r="A197" s="39"/>
      <c r="B197" s="40"/>
      <c r="C197" s="228" t="s">
        <v>369</v>
      </c>
      <c r="D197" s="228" t="s">
        <v>159</v>
      </c>
      <c r="E197" s="229" t="s">
        <v>688</v>
      </c>
      <c r="F197" s="230" t="s">
        <v>689</v>
      </c>
      <c r="G197" s="231" t="s">
        <v>372</v>
      </c>
      <c r="H197" s="232">
        <v>3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44</v>
      </c>
      <c r="O197" s="92"/>
      <c r="P197" s="238">
        <f>O197*H197</f>
        <v>0</v>
      </c>
      <c r="Q197" s="238">
        <v>0.02972</v>
      </c>
      <c r="R197" s="238">
        <f>Q197*H197</f>
        <v>0.089160000000000003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163</v>
      </c>
      <c r="AT197" s="240" t="s">
        <v>159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163</v>
      </c>
      <c r="BM197" s="240" t="s">
        <v>1451</v>
      </c>
    </row>
    <row r="198" s="2" customFormat="1" ht="24.15" customHeight="1">
      <c r="A198" s="39"/>
      <c r="B198" s="40"/>
      <c r="C198" s="228" t="s">
        <v>376</v>
      </c>
      <c r="D198" s="228" t="s">
        <v>159</v>
      </c>
      <c r="E198" s="229" t="s">
        <v>1452</v>
      </c>
      <c r="F198" s="230" t="s">
        <v>1453</v>
      </c>
      <c r="G198" s="231" t="s">
        <v>372</v>
      </c>
      <c r="H198" s="232">
        <v>3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44</v>
      </c>
      <c r="O198" s="92"/>
      <c r="P198" s="238">
        <f>O198*H198</f>
        <v>0</v>
      </c>
      <c r="Q198" s="238">
        <v>0.02972</v>
      </c>
      <c r="R198" s="238">
        <f>Q198*H198</f>
        <v>0.089160000000000003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163</v>
      </c>
      <c r="AT198" s="240" t="s">
        <v>159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163</v>
      </c>
      <c r="BM198" s="240" t="s">
        <v>1454</v>
      </c>
    </row>
    <row r="199" s="2" customFormat="1" ht="21.75" customHeight="1">
      <c r="A199" s="39"/>
      <c r="B199" s="40"/>
      <c r="C199" s="286" t="s">
        <v>389</v>
      </c>
      <c r="D199" s="286" t="s">
        <v>336</v>
      </c>
      <c r="E199" s="287" t="s">
        <v>692</v>
      </c>
      <c r="F199" s="288" t="s">
        <v>693</v>
      </c>
      <c r="G199" s="289" t="s">
        <v>372</v>
      </c>
      <c r="H199" s="290">
        <v>3</v>
      </c>
      <c r="I199" s="291"/>
      <c r="J199" s="292">
        <f>ROUND(I199*H199,2)</f>
        <v>0</v>
      </c>
      <c r="K199" s="293"/>
      <c r="L199" s="294"/>
      <c r="M199" s="295" t="s">
        <v>1</v>
      </c>
      <c r="N199" s="296" t="s">
        <v>44</v>
      </c>
      <c r="O199" s="92"/>
      <c r="P199" s="238">
        <f>O199*H199</f>
        <v>0</v>
      </c>
      <c r="Q199" s="238">
        <v>0.111</v>
      </c>
      <c r="R199" s="238">
        <f>Q199*H199</f>
        <v>0.33300000000000002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212</v>
      </c>
      <c r="AT199" s="240" t="s">
        <v>336</v>
      </c>
      <c r="AU199" s="240" t="s">
        <v>88</v>
      </c>
      <c r="AY199" s="18" t="s">
        <v>157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163</v>
      </c>
      <c r="BM199" s="240" t="s">
        <v>1455</v>
      </c>
    </row>
    <row r="200" s="2" customFormat="1" ht="24.15" customHeight="1">
      <c r="A200" s="39"/>
      <c r="B200" s="40"/>
      <c r="C200" s="286" t="s">
        <v>381</v>
      </c>
      <c r="D200" s="286" t="s">
        <v>336</v>
      </c>
      <c r="E200" s="287" t="s">
        <v>684</v>
      </c>
      <c r="F200" s="288" t="s">
        <v>685</v>
      </c>
      <c r="G200" s="289" t="s">
        <v>372</v>
      </c>
      <c r="H200" s="290">
        <v>3</v>
      </c>
      <c r="I200" s="291"/>
      <c r="J200" s="292">
        <f>ROUND(I200*H200,2)</f>
        <v>0</v>
      </c>
      <c r="K200" s="293"/>
      <c r="L200" s="294"/>
      <c r="M200" s="295" t="s">
        <v>1</v>
      </c>
      <c r="N200" s="296" t="s">
        <v>44</v>
      </c>
      <c r="O200" s="92"/>
      <c r="P200" s="238">
        <f>O200*H200</f>
        <v>0</v>
      </c>
      <c r="Q200" s="238">
        <v>0.080000000000000002</v>
      </c>
      <c r="R200" s="238">
        <f>Q200*H200</f>
        <v>0.23999999999999999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212</v>
      </c>
      <c r="AT200" s="240" t="s">
        <v>336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163</v>
      </c>
      <c r="BM200" s="240" t="s">
        <v>1456</v>
      </c>
    </row>
    <row r="201" s="2" customFormat="1" ht="21.75" customHeight="1">
      <c r="A201" s="39"/>
      <c r="B201" s="40"/>
      <c r="C201" s="286" t="s">
        <v>385</v>
      </c>
      <c r="D201" s="286" t="s">
        <v>336</v>
      </c>
      <c r="E201" s="287" t="s">
        <v>1457</v>
      </c>
      <c r="F201" s="288" t="s">
        <v>1458</v>
      </c>
      <c r="G201" s="289" t="s">
        <v>372</v>
      </c>
      <c r="H201" s="290">
        <v>3</v>
      </c>
      <c r="I201" s="291"/>
      <c r="J201" s="292">
        <f>ROUND(I201*H201,2)</f>
        <v>0</v>
      </c>
      <c r="K201" s="293"/>
      <c r="L201" s="294"/>
      <c r="M201" s="295" t="s">
        <v>1</v>
      </c>
      <c r="N201" s="296" t="s">
        <v>44</v>
      </c>
      <c r="O201" s="92"/>
      <c r="P201" s="238">
        <f>O201*H201</f>
        <v>0</v>
      </c>
      <c r="Q201" s="238">
        <v>0.17499999999999999</v>
      </c>
      <c r="R201" s="238">
        <f>Q201*H201</f>
        <v>0.52499999999999991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212</v>
      </c>
      <c r="AT201" s="240" t="s">
        <v>336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163</v>
      </c>
      <c r="BM201" s="240" t="s">
        <v>1459</v>
      </c>
    </row>
    <row r="202" s="2" customFormat="1" ht="21.75" customHeight="1">
      <c r="A202" s="39"/>
      <c r="B202" s="40"/>
      <c r="C202" s="286" t="s">
        <v>393</v>
      </c>
      <c r="D202" s="286" t="s">
        <v>336</v>
      </c>
      <c r="E202" s="287" t="s">
        <v>1460</v>
      </c>
      <c r="F202" s="288" t="s">
        <v>1461</v>
      </c>
      <c r="G202" s="289" t="s">
        <v>372</v>
      </c>
      <c r="H202" s="290">
        <v>3</v>
      </c>
      <c r="I202" s="291"/>
      <c r="J202" s="292">
        <f>ROUND(I202*H202,2)</f>
        <v>0</v>
      </c>
      <c r="K202" s="293"/>
      <c r="L202" s="294"/>
      <c r="M202" s="295" t="s">
        <v>1</v>
      </c>
      <c r="N202" s="296" t="s">
        <v>44</v>
      </c>
      <c r="O202" s="92"/>
      <c r="P202" s="238">
        <f>O202*H202</f>
        <v>0</v>
      </c>
      <c r="Q202" s="238">
        <v>0.10000000000000001</v>
      </c>
      <c r="R202" s="238">
        <f>Q202*H202</f>
        <v>0.30000000000000004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212</v>
      </c>
      <c r="AT202" s="240" t="s">
        <v>336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163</v>
      </c>
      <c r="BM202" s="240" t="s">
        <v>1462</v>
      </c>
    </row>
    <row r="203" s="2" customFormat="1" ht="24.15" customHeight="1">
      <c r="A203" s="39"/>
      <c r="B203" s="40"/>
      <c r="C203" s="286" t="s">
        <v>397</v>
      </c>
      <c r="D203" s="286" t="s">
        <v>336</v>
      </c>
      <c r="E203" s="287" t="s">
        <v>512</v>
      </c>
      <c r="F203" s="288" t="s">
        <v>513</v>
      </c>
      <c r="G203" s="289" t="s">
        <v>372</v>
      </c>
      <c r="H203" s="290">
        <v>3</v>
      </c>
      <c r="I203" s="291"/>
      <c r="J203" s="292">
        <f>ROUND(I203*H203,2)</f>
        <v>0</v>
      </c>
      <c r="K203" s="293"/>
      <c r="L203" s="294"/>
      <c r="M203" s="295" t="s">
        <v>1</v>
      </c>
      <c r="N203" s="296" t="s">
        <v>44</v>
      </c>
      <c r="O203" s="92"/>
      <c r="P203" s="238">
        <f>O203*H203</f>
        <v>0</v>
      </c>
      <c r="Q203" s="238">
        <v>0.027</v>
      </c>
      <c r="R203" s="238">
        <f>Q203*H203</f>
        <v>0.081000000000000003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212</v>
      </c>
      <c r="AT203" s="240" t="s">
        <v>336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163</v>
      </c>
      <c r="BM203" s="240" t="s">
        <v>1463</v>
      </c>
    </row>
    <row r="204" s="2" customFormat="1" ht="24.15" customHeight="1">
      <c r="A204" s="39"/>
      <c r="B204" s="40"/>
      <c r="C204" s="228" t="s">
        <v>401</v>
      </c>
      <c r="D204" s="228" t="s">
        <v>159</v>
      </c>
      <c r="E204" s="229" t="s">
        <v>701</v>
      </c>
      <c r="F204" s="230" t="s">
        <v>702</v>
      </c>
      <c r="G204" s="231" t="s">
        <v>372</v>
      </c>
      <c r="H204" s="232">
        <v>3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44</v>
      </c>
      <c r="O204" s="92"/>
      <c r="P204" s="238">
        <f>O204*H204</f>
        <v>0</v>
      </c>
      <c r="Q204" s="238">
        <v>0.21734000000000001</v>
      </c>
      <c r="R204" s="238">
        <f>Q204*H204</f>
        <v>0.65202000000000004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163</v>
      </c>
      <c r="AT204" s="240" t="s">
        <v>159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163</v>
      </c>
      <c r="BM204" s="240" t="s">
        <v>1464</v>
      </c>
    </row>
    <row r="205" s="2" customFormat="1" ht="24.15" customHeight="1">
      <c r="A205" s="39"/>
      <c r="B205" s="40"/>
      <c r="C205" s="286" t="s">
        <v>405</v>
      </c>
      <c r="D205" s="286" t="s">
        <v>336</v>
      </c>
      <c r="E205" s="287" t="s">
        <v>1465</v>
      </c>
      <c r="F205" s="288" t="s">
        <v>1466</v>
      </c>
      <c r="G205" s="289" t="s">
        <v>372</v>
      </c>
      <c r="H205" s="290">
        <v>3</v>
      </c>
      <c r="I205" s="291"/>
      <c r="J205" s="292">
        <f>ROUND(I205*H205,2)</f>
        <v>0</v>
      </c>
      <c r="K205" s="293"/>
      <c r="L205" s="294"/>
      <c r="M205" s="295" t="s">
        <v>1</v>
      </c>
      <c r="N205" s="296" t="s">
        <v>44</v>
      </c>
      <c r="O205" s="92"/>
      <c r="P205" s="238">
        <f>O205*H205</f>
        <v>0</v>
      </c>
      <c r="Q205" s="238">
        <v>0.0030000000000000001</v>
      </c>
      <c r="R205" s="238">
        <f>Q205*H205</f>
        <v>0.0090000000000000011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212</v>
      </c>
      <c r="AT205" s="240" t="s">
        <v>336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163</v>
      </c>
      <c r="BM205" s="240" t="s">
        <v>1467</v>
      </c>
    </row>
    <row r="206" s="2" customFormat="1" ht="24.15" customHeight="1">
      <c r="A206" s="39"/>
      <c r="B206" s="40"/>
      <c r="C206" s="286" t="s">
        <v>409</v>
      </c>
      <c r="D206" s="286" t="s">
        <v>336</v>
      </c>
      <c r="E206" s="287" t="s">
        <v>1468</v>
      </c>
      <c r="F206" s="288" t="s">
        <v>1469</v>
      </c>
      <c r="G206" s="289" t="s">
        <v>372</v>
      </c>
      <c r="H206" s="290">
        <v>3</v>
      </c>
      <c r="I206" s="291"/>
      <c r="J206" s="292">
        <f>ROUND(I206*H206,2)</f>
        <v>0</v>
      </c>
      <c r="K206" s="293"/>
      <c r="L206" s="294"/>
      <c r="M206" s="295" t="s">
        <v>1</v>
      </c>
      <c r="N206" s="296" t="s">
        <v>44</v>
      </c>
      <c r="O206" s="92"/>
      <c r="P206" s="238">
        <f>O206*H206</f>
        <v>0</v>
      </c>
      <c r="Q206" s="238">
        <v>0.108</v>
      </c>
      <c r="R206" s="238">
        <f>Q206*H206</f>
        <v>0.32400000000000001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212</v>
      </c>
      <c r="AT206" s="240" t="s">
        <v>336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163</v>
      </c>
      <c r="BM206" s="240" t="s">
        <v>1470</v>
      </c>
    </row>
    <row r="207" s="2" customFormat="1" ht="24.15" customHeight="1">
      <c r="A207" s="39"/>
      <c r="B207" s="40"/>
      <c r="C207" s="228" t="s">
        <v>413</v>
      </c>
      <c r="D207" s="228" t="s">
        <v>159</v>
      </c>
      <c r="E207" s="229" t="s">
        <v>718</v>
      </c>
      <c r="F207" s="230" t="s">
        <v>719</v>
      </c>
      <c r="G207" s="231" t="s">
        <v>372</v>
      </c>
      <c r="H207" s="232">
        <v>2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44</v>
      </c>
      <c r="O207" s="92"/>
      <c r="P207" s="238">
        <f>O207*H207</f>
        <v>0</v>
      </c>
      <c r="Q207" s="238">
        <v>0.42080000000000001</v>
      </c>
      <c r="R207" s="238">
        <f>Q207*H207</f>
        <v>0.84160000000000001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163</v>
      </c>
      <c r="AT207" s="240" t="s">
        <v>159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163</v>
      </c>
      <c r="BM207" s="240" t="s">
        <v>1471</v>
      </c>
    </row>
    <row r="208" s="2" customFormat="1" ht="33" customHeight="1">
      <c r="A208" s="39"/>
      <c r="B208" s="40"/>
      <c r="C208" s="228" t="s">
        <v>417</v>
      </c>
      <c r="D208" s="228" t="s">
        <v>159</v>
      </c>
      <c r="E208" s="229" t="s">
        <v>723</v>
      </c>
      <c r="F208" s="230" t="s">
        <v>724</v>
      </c>
      <c r="G208" s="231" t="s">
        <v>372</v>
      </c>
      <c r="H208" s="232">
        <v>1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44</v>
      </c>
      <c r="O208" s="92"/>
      <c r="P208" s="238">
        <f>O208*H208</f>
        <v>0</v>
      </c>
      <c r="Q208" s="238">
        <v>0.31108000000000002</v>
      </c>
      <c r="R208" s="238">
        <f>Q208*H208</f>
        <v>0.31108000000000002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163</v>
      </c>
      <c r="AT208" s="240" t="s">
        <v>159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163</v>
      </c>
      <c r="BM208" s="240" t="s">
        <v>1472</v>
      </c>
    </row>
    <row r="209" s="12" customFormat="1" ht="22.8" customHeight="1">
      <c r="A209" s="12"/>
      <c r="B209" s="212"/>
      <c r="C209" s="213"/>
      <c r="D209" s="214" t="s">
        <v>78</v>
      </c>
      <c r="E209" s="226" t="s">
        <v>223</v>
      </c>
      <c r="F209" s="226" t="s">
        <v>1086</v>
      </c>
      <c r="G209" s="213"/>
      <c r="H209" s="213"/>
      <c r="I209" s="216"/>
      <c r="J209" s="227">
        <f>BK209</f>
        <v>0</v>
      </c>
      <c r="K209" s="213"/>
      <c r="L209" s="218"/>
      <c r="M209" s="219"/>
      <c r="N209" s="220"/>
      <c r="O209" s="220"/>
      <c r="P209" s="221">
        <f>SUM(P210:P220)</f>
        <v>0</v>
      </c>
      <c r="Q209" s="220"/>
      <c r="R209" s="221">
        <f>SUM(R210:R220)</f>
        <v>38.23440798850001</v>
      </c>
      <c r="S209" s="220"/>
      <c r="T209" s="222">
        <f>SUM(T210:T220)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3" t="s">
        <v>86</v>
      </c>
      <c r="AT209" s="224" t="s">
        <v>78</v>
      </c>
      <c r="AU209" s="224" t="s">
        <v>86</v>
      </c>
      <c r="AY209" s="223" t="s">
        <v>157</v>
      </c>
      <c r="BK209" s="225">
        <f>SUM(BK210:BK220)</f>
        <v>0</v>
      </c>
    </row>
    <row r="210" s="2" customFormat="1" ht="33" customHeight="1">
      <c r="A210" s="39"/>
      <c r="B210" s="40"/>
      <c r="C210" s="228" t="s">
        <v>422</v>
      </c>
      <c r="D210" s="228" t="s">
        <v>159</v>
      </c>
      <c r="E210" s="229" t="s">
        <v>1229</v>
      </c>
      <c r="F210" s="230" t="s">
        <v>1230</v>
      </c>
      <c r="G210" s="231" t="s">
        <v>226</v>
      </c>
      <c r="H210" s="232">
        <v>158.40000000000001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44</v>
      </c>
      <c r="O210" s="92"/>
      <c r="P210" s="238">
        <f>O210*H210</f>
        <v>0</v>
      </c>
      <c r="Q210" s="238">
        <v>0.15540000000000001</v>
      </c>
      <c r="R210" s="238">
        <f>Q210*H210</f>
        <v>24.615360000000003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163</v>
      </c>
      <c r="AT210" s="240" t="s">
        <v>159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163</v>
      </c>
      <c r="BM210" s="240" t="s">
        <v>1473</v>
      </c>
    </row>
    <row r="211" s="15" customFormat="1">
      <c r="A211" s="15"/>
      <c r="B211" s="264"/>
      <c r="C211" s="265"/>
      <c r="D211" s="244" t="s">
        <v>165</v>
      </c>
      <c r="E211" s="266" t="s">
        <v>1</v>
      </c>
      <c r="F211" s="267" t="s">
        <v>1474</v>
      </c>
      <c r="G211" s="265"/>
      <c r="H211" s="268">
        <v>158.40000000000001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165</v>
      </c>
      <c r="AU211" s="274" t="s">
        <v>88</v>
      </c>
      <c r="AV211" s="15" t="s">
        <v>88</v>
      </c>
      <c r="AW211" s="15" t="s">
        <v>34</v>
      </c>
      <c r="AX211" s="15" t="s">
        <v>86</v>
      </c>
      <c r="AY211" s="274" t="s">
        <v>157</v>
      </c>
    </row>
    <row r="212" s="2" customFormat="1" ht="16.5" customHeight="1">
      <c r="A212" s="39"/>
      <c r="B212" s="40"/>
      <c r="C212" s="286" t="s">
        <v>442</v>
      </c>
      <c r="D212" s="286" t="s">
        <v>336</v>
      </c>
      <c r="E212" s="287" t="s">
        <v>825</v>
      </c>
      <c r="F212" s="288" t="s">
        <v>1475</v>
      </c>
      <c r="G212" s="289" t="s">
        <v>226</v>
      </c>
      <c r="H212" s="290">
        <v>52</v>
      </c>
      <c r="I212" s="291"/>
      <c r="J212" s="292">
        <f>ROUND(I212*H212,2)</f>
        <v>0</v>
      </c>
      <c r="K212" s="293"/>
      <c r="L212" s="294"/>
      <c r="M212" s="295" t="s">
        <v>1</v>
      </c>
      <c r="N212" s="296" t="s">
        <v>44</v>
      </c>
      <c r="O212" s="92"/>
      <c r="P212" s="238">
        <f>O212*H212</f>
        <v>0</v>
      </c>
      <c r="Q212" s="238">
        <v>0.080000000000000002</v>
      </c>
      <c r="R212" s="238">
        <f>Q212*H212</f>
        <v>4.1600000000000001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212</v>
      </c>
      <c r="AT212" s="240" t="s">
        <v>336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163</v>
      </c>
      <c r="BM212" s="240" t="s">
        <v>1476</v>
      </c>
    </row>
    <row r="213" s="15" customFormat="1">
      <c r="A213" s="15"/>
      <c r="B213" s="264"/>
      <c r="C213" s="265"/>
      <c r="D213" s="244" t="s">
        <v>165</v>
      </c>
      <c r="E213" s="265"/>
      <c r="F213" s="267" t="s">
        <v>1477</v>
      </c>
      <c r="G213" s="265"/>
      <c r="H213" s="268">
        <v>52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4" t="s">
        <v>165</v>
      </c>
      <c r="AU213" s="274" t="s">
        <v>88</v>
      </c>
      <c r="AV213" s="15" t="s">
        <v>88</v>
      </c>
      <c r="AW213" s="15" t="s">
        <v>4</v>
      </c>
      <c r="AX213" s="15" t="s">
        <v>86</v>
      </c>
      <c r="AY213" s="274" t="s">
        <v>157</v>
      </c>
    </row>
    <row r="214" s="2" customFormat="1" ht="16.5" customHeight="1">
      <c r="A214" s="39"/>
      <c r="B214" s="40"/>
      <c r="C214" s="286" t="s">
        <v>446</v>
      </c>
      <c r="D214" s="286" t="s">
        <v>336</v>
      </c>
      <c r="E214" s="287" t="s">
        <v>1478</v>
      </c>
      <c r="F214" s="288" t="s">
        <v>1479</v>
      </c>
      <c r="G214" s="289" t="s">
        <v>226</v>
      </c>
      <c r="H214" s="290">
        <v>107</v>
      </c>
      <c r="I214" s="291"/>
      <c r="J214" s="292">
        <f>ROUND(I214*H214,2)</f>
        <v>0</v>
      </c>
      <c r="K214" s="293"/>
      <c r="L214" s="294"/>
      <c r="M214" s="295" t="s">
        <v>1</v>
      </c>
      <c r="N214" s="296" t="s">
        <v>44</v>
      </c>
      <c r="O214" s="92"/>
      <c r="P214" s="238">
        <f>O214*H214</f>
        <v>0</v>
      </c>
      <c r="Q214" s="238">
        <v>0.055</v>
      </c>
      <c r="R214" s="238">
        <f>Q214*H214</f>
        <v>5.8849999999999998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212</v>
      </c>
      <c r="AT214" s="240" t="s">
        <v>336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163</v>
      </c>
      <c r="BM214" s="240" t="s">
        <v>1480</v>
      </c>
    </row>
    <row r="215" s="15" customFormat="1">
      <c r="A215" s="15"/>
      <c r="B215" s="264"/>
      <c r="C215" s="265"/>
      <c r="D215" s="244" t="s">
        <v>165</v>
      </c>
      <c r="E215" s="265"/>
      <c r="F215" s="267" t="s">
        <v>1481</v>
      </c>
      <c r="G215" s="265"/>
      <c r="H215" s="268">
        <v>107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165</v>
      </c>
      <c r="AU215" s="274" t="s">
        <v>88</v>
      </c>
      <c r="AV215" s="15" t="s">
        <v>88</v>
      </c>
      <c r="AW215" s="15" t="s">
        <v>4</v>
      </c>
      <c r="AX215" s="15" t="s">
        <v>86</v>
      </c>
      <c r="AY215" s="274" t="s">
        <v>157</v>
      </c>
    </row>
    <row r="216" s="2" customFormat="1" ht="24.15" customHeight="1">
      <c r="A216" s="39"/>
      <c r="B216" s="40"/>
      <c r="C216" s="228" t="s">
        <v>426</v>
      </c>
      <c r="D216" s="228" t="s">
        <v>159</v>
      </c>
      <c r="E216" s="229" t="s">
        <v>1159</v>
      </c>
      <c r="F216" s="230" t="s">
        <v>1160</v>
      </c>
      <c r="G216" s="231" t="s">
        <v>258</v>
      </c>
      <c r="H216" s="232">
        <v>1.5840000000000001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44</v>
      </c>
      <c r="O216" s="92"/>
      <c r="P216" s="238">
        <f>O216*H216</f>
        <v>0</v>
      </c>
      <c r="Q216" s="238">
        <v>2.2563399999999998</v>
      </c>
      <c r="R216" s="238">
        <f>Q216*H216</f>
        <v>3.5740425599999996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163</v>
      </c>
      <c r="AT216" s="240" t="s">
        <v>159</v>
      </c>
      <c r="AU216" s="240" t="s">
        <v>88</v>
      </c>
      <c r="AY216" s="18" t="s">
        <v>157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163</v>
      </c>
      <c r="BM216" s="240" t="s">
        <v>1482</v>
      </c>
    </row>
    <row r="217" s="15" customFormat="1">
      <c r="A217" s="15"/>
      <c r="B217" s="264"/>
      <c r="C217" s="265"/>
      <c r="D217" s="244" t="s">
        <v>165</v>
      </c>
      <c r="E217" s="266" t="s">
        <v>1</v>
      </c>
      <c r="F217" s="267" t="s">
        <v>1483</v>
      </c>
      <c r="G217" s="265"/>
      <c r="H217" s="268">
        <v>1.5840000000000001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4" t="s">
        <v>165</v>
      </c>
      <c r="AU217" s="274" t="s">
        <v>88</v>
      </c>
      <c r="AV217" s="15" t="s">
        <v>88</v>
      </c>
      <c r="AW217" s="15" t="s">
        <v>34</v>
      </c>
      <c r="AX217" s="15" t="s">
        <v>86</v>
      </c>
      <c r="AY217" s="274" t="s">
        <v>157</v>
      </c>
    </row>
    <row r="218" s="2" customFormat="1" ht="24.15" customHeight="1">
      <c r="A218" s="39"/>
      <c r="B218" s="40"/>
      <c r="C218" s="228" t="s">
        <v>433</v>
      </c>
      <c r="D218" s="228" t="s">
        <v>159</v>
      </c>
      <c r="E218" s="229" t="s">
        <v>894</v>
      </c>
      <c r="F218" s="230" t="s">
        <v>895</v>
      </c>
      <c r="G218" s="231" t="s">
        <v>226</v>
      </c>
      <c r="H218" s="232">
        <v>3.2999999999999998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44</v>
      </c>
      <c r="O218" s="92"/>
      <c r="P218" s="238">
        <f>O218*H218</f>
        <v>0</v>
      </c>
      <c r="Q218" s="238">
        <v>1.6449999999999999E-06</v>
      </c>
      <c r="R218" s="238">
        <f>Q218*H218</f>
        <v>5.4284999999999998E-06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163</v>
      </c>
      <c r="AT218" s="240" t="s">
        <v>159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163</v>
      </c>
      <c r="BM218" s="240" t="s">
        <v>1484</v>
      </c>
    </row>
    <row r="219" s="2" customFormat="1" ht="24.15" customHeight="1">
      <c r="A219" s="39"/>
      <c r="B219" s="40"/>
      <c r="C219" s="228" t="s">
        <v>438</v>
      </c>
      <c r="D219" s="228" t="s">
        <v>159</v>
      </c>
      <c r="E219" s="229" t="s">
        <v>1174</v>
      </c>
      <c r="F219" s="230" t="s">
        <v>1175</v>
      </c>
      <c r="G219" s="231" t="s">
        <v>162</v>
      </c>
      <c r="H219" s="232">
        <v>13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44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163</v>
      </c>
      <c r="AT219" s="240" t="s">
        <v>159</v>
      </c>
      <c r="AU219" s="240" t="s">
        <v>88</v>
      </c>
      <c r="AY219" s="18" t="s">
        <v>157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163</v>
      </c>
      <c r="BM219" s="240" t="s">
        <v>1485</v>
      </c>
    </row>
    <row r="220" s="15" customFormat="1">
      <c r="A220" s="15"/>
      <c r="B220" s="264"/>
      <c r="C220" s="265"/>
      <c r="D220" s="244" t="s">
        <v>165</v>
      </c>
      <c r="E220" s="266" t="s">
        <v>1</v>
      </c>
      <c r="F220" s="267" t="s">
        <v>272</v>
      </c>
      <c r="G220" s="265"/>
      <c r="H220" s="268">
        <v>13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165</v>
      </c>
      <c r="AU220" s="274" t="s">
        <v>88</v>
      </c>
      <c r="AV220" s="15" t="s">
        <v>88</v>
      </c>
      <c r="AW220" s="15" t="s">
        <v>34</v>
      </c>
      <c r="AX220" s="15" t="s">
        <v>86</v>
      </c>
      <c r="AY220" s="274" t="s">
        <v>157</v>
      </c>
    </row>
    <row r="221" s="12" customFormat="1" ht="22.8" customHeight="1">
      <c r="A221" s="12"/>
      <c r="B221" s="212"/>
      <c r="C221" s="213"/>
      <c r="D221" s="214" t="s">
        <v>78</v>
      </c>
      <c r="E221" s="226" t="s">
        <v>687</v>
      </c>
      <c r="F221" s="226" t="s">
        <v>1090</v>
      </c>
      <c r="G221" s="213"/>
      <c r="H221" s="213"/>
      <c r="I221" s="216"/>
      <c r="J221" s="227">
        <f>BK221</f>
        <v>0</v>
      </c>
      <c r="K221" s="213"/>
      <c r="L221" s="218"/>
      <c r="M221" s="219"/>
      <c r="N221" s="220"/>
      <c r="O221" s="220"/>
      <c r="P221" s="221">
        <f>SUM(P222:P233)</f>
        <v>0</v>
      </c>
      <c r="Q221" s="220"/>
      <c r="R221" s="221">
        <f>SUM(R222:R233)</f>
        <v>0.00091562789999999979</v>
      </c>
      <c r="S221" s="220"/>
      <c r="T221" s="222">
        <f>SUM(T222:T233)</f>
        <v>10.577999999999999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3" t="s">
        <v>86</v>
      </c>
      <c r="AT221" s="224" t="s">
        <v>78</v>
      </c>
      <c r="AU221" s="224" t="s">
        <v>86</v>
      </c>
      <c r="AY221" s="223" t="s">
        <v>157</v>
      </c>
      <c r="BK221" s="225">
        <f>SUM(BK222:BK233)</f>
        <v>0</v>
      </c>
    </row>
    <row r="222" s="2" customFormat="1" ht="16.5" customHeight="1">
      <c r="A222" s="39"/>
      <c r="B222" s="40"/>
      <c r="C222" s="228" t="s">
        <v>450</v>
      </c>
      <c r="D222" s="228" t="s">
        <v>159</v>
      </c>
      <c r="E222" s="229" t="s">
        <v>224</v>
      </c>
      <c r="F222" s="230" t="s">
        <v>225</v>
      </c>
      <c r="G222" s="231" t="s">
        <v>226</v>
      </c>
      <c r="H222" s="232">
        <v>51.600000000000001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44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0.20499999999999999</v>
      </c>
      <c r="T222" s="239">
        <f>S222*H222</f>
        <v>10.577999999999999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163</v>
      </c>
      <c r="AT222" s="240" t="s">
        <v>159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163</v>
      </c>
      <c r="BM222" s="240" t="s">
        <v>1486</v>
      </c>
    </row>
    <row r="223" s="2" customFormat="1" ht="24.15" customHeight="1">
      <c r="A223" s="39"/>
      <c r="B223" s="40"/>
      <c r="C223" s="228" t="s">
        <v>454</v>
      </c>
      <c r="D223" s="228" t="s">
        <v>159</v>
      </c>
      <c r="E223" s="229" t="s">
        <v>1091</v>
      </c>
      <c r="F223" s="230" t="s">
        <v>1092</v>
      </c>
      <c r="G223" s="231" t="s">
        <v>226</v>
      </c>
      <c r="H223" s="232">
        <v>3.2999999999999998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44</v>
      </c>
      <c r="O223" s="92"/>
      <c r="P223" s="238">
        <f>O223*H223</f>
        <v>0</v>
      </c>
      <c r="Q223" s="238">
        <v>1.863E-06</v>
      </c>
      <c r="R223" s="238">
        <f>Q223*H223</f>
        <v>6.1479E-06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264</v>
      </c>
      <c r="AT223" s="240" t="s">
        <v>159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264</v>
      </c>
      <c r="BM223" s="240" t="s">
        <v>1487</v>
      </c>
    </row>
    <row r="224" s="2" customFormat="1" ht="24.15" customHeight="1">
      <c r="A224" s="39"/>
      <c r="B224" s="40"/>
      <c r="C224" s="228" t="s">
        <v>458</v>
      </c>
      <c r="D224" s="228" t="s">
        <v>159</v>
      </c>
      <c r="E224" s="229" t="s">
        <v>1094</v>
      </c>
      <c r="F224" s="230" t="s">
        <v>1095</v>
      </c>
      <c r="G224" s="231" t="s">
        <v>226</v>
      </c>
      <c r="H224" s="232">
        <v>3.2999999999999998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44</v>
      </c>
      <c r="O224" s="92"/>
      <c r="P224" s="238">
        <f>O224*H224</f>
        <v>0</v>
      </c>
      <c r="Q224" s="238">
        <v>0.00027559999999999998</v>
      </c>
      <c r="R224" s="238">
        <f>Q224*H224</f>
        <v>0.00090947999999999984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163</v>
      </c>
      <c r="AT224" s="240" t="s">
        <v>159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163</v>
      </c>
      <c r="BM224" s="240" t="s">
        <v>1488</v>
      </c>
    </row>
    <row r="225" s="2" customFormat="1" ht="21.75" customHeight="1">
      <c r="A225" s="39"/>
      <c r="B225" s="40"/>
      <c r="C225" s="228" t="s">
        <v>462</v>
      </c>
      <c r="D225" s="228" t="s">
        <v>159</v>
      </c>
      <c r="E225" s="229" t="s">
        <v>946</v>
      </c>
      <c r="F225" s="230" t="s">
        <v>947</v>
      </c>
      <c r="G225" s="231" t="s">
        <v>325</v>
      </c>
      <c r="H225" s="232">
        <v>86.599000000000004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44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163</v>
      </c>
      <c r="AT225" s="240" t="s">
        <v>159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163</v>
      </c>
      <c r="BM225" s="240" t="s">
        <v>1489</v>
      </c>
    </row>
    <row r="226" s="2" customFormat="1" ht="24.15" customHeight="1">
      <c r="A226" s="39"/>
      <c r="B226" s="40"/>
      <c r="C226" s="228" t="s">
        <v>470</v>
      </c>
      <c r="D226" s="228" t="s">
        <v>159</v>
      </c>
      <c r="E226" s="229" t="s">
        <v>950</v>
      </c>
      <c r="F226" s="230" t="s">
        <v>951</v>
      </c>
      <c r="G226" s="231" t="s">
        <v>325</v>
      </c>
      <c r="H226" s="232">
        <v>259.79700000000003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44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163</v>
      </c>
      <c r="AT226" s="240" t="s">
        <v>159</v>
      </c>
      <c r="AU226" s="240" t="s">
        <v>88</v>
      </c>
      <c r="AY226" s="18" t="s">
        <v>157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163</v>
      </c>
      <c r="BM226" s="240" t="s">
        <v>1490</v>
      </c>
    </row>
    <row r="227" s="15" customFormat="1">
      <c r="A227" s="15"/>
      <c r="B227" s="264"/>
      <c r="C227" s="265"/>
      <c r="D227" s="244" t="s">
        <v>165</v>
      </c>
      <c r="E227" s="265"/>
      <c r="F227" s="267" t="s">
        <v>1491</v>
      </c>
      <c r="G227" s="265"/>
      <c r="H227" s="268">
        <v>259.79700000000003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4" t="s">
        <v>165</v>
      </c>
      <c r="AU227" s="274" t="s">
        <v>88</v>
      </c>
      <c r="AV227" s="15" t="s">
        <v>88</v>
      </c>
      <c r="AW227" s="15" t="s">
        <v>4</v>
      </c>
      <c r="AX227" s="15" t="s">
        <v>86</v>
      </c>
      <c r="AY227" s="274" t="s">
        <v>157</v>
      </c>
    </row>
    <row r="228" s="2" customFormat="1" ht="24.15" customHeight="1">
      <c r="A228" s="39"/>
      <c r="B228" s="40"/>
      <c r="C228" s="228" t="s">
        <v>466</v>
      </c>
      <c r="D228" s="228" t="s">
        <v>159</v>
      </c>
      <c r="E228" s="229" t="s">
        <v>1258</v>
      </c>
      <c r="F228" s="230" t="s">
        <v>1259</v>
      </c>
      <c r="G228" s="231" t="s">
        <v>325</v>
      </c>
      <c r="H228" s="232">
        <v>86.599000000000004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44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163</v>
      </c>
      <c r="AT228" s="240" t="s">
        <v>159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163</v>
      </c>
      <c r="BM228" s="240" t="s">
        <v>1492</v>
      </c>
    </row>
    <row r="229" s="2" customFormat="1" ht="37.8" customHeight="1">
      <c r="A229" s="39"/>
      <c r="B229" s="40"/>
      <c r="C229" s="228" t="s">
        <v>474</v>
      </c>
      <c r="D229" s="228" t="s">
        <v>159</v>
      </c>
      <c r="E229" s="229" t="s">
        <v>982</v>
      </c>
      <c r="F229" s="230" t="s">
        <v>983</v>
      </c>
      <c r="G229" s="231" t="s">
        <v>325</v>
      </c>
      <c r="H229" s="232">
        <v>10.577999999999999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44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163</v>
      </c>
      <c r="AT229" s="240" t="s">
        <v>159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163</v>
      </c>
      <c r="BM229" s="240" t="s">
        <v>1493</v>
      </c>
    </row>
    <row r="230" s="2" customFormat="1" ht="44.25" customHeight="1">
      <c r="A230" s="39"/>
      <c r="B230" s="40"/>
      <c r="C230" s="228" t="s">
        <v>478</v>
      </c>
      <c r="D230" s="228" t="s">
        <v>159</v>
      </c>
      <c r="E230" s="229" t="s">
        <v>1006</v>
      </c>
      <c r="F230" s="230" t="s">
        <v>1007</v>
      </c>
      <c r="G230" s="231" t="s">
        <v>325</v>
      </c>
      <c r="H230" s="232">
        <v>192.268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44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163</v>
      </c>
      <c r="AT230" s="240" t="s">
        <v>159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163</v>
      </c>
      <c r="BM230" s="240" t="s">
        <v>1494</v>
      </c>
    </row>
    <row r="231" s="15" customFormat="1">
      <c r="A231" s="15"/>
      <c r="B231" s="264"/>
      <c r="C231" s="265"/>
      <c r="D231" s="244" t="s">
        <v>165</v>
      </c>
      <c r="E231" s="266" t="s">
        <v>1</v>
      </c>
      <c r="F231" s="267" t="s">
        <v>1495</v>
      </c>
      <c r="G231" s="265"/>
      <c r="H231" s="268">
        <v>192.268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4" t="s">
        <v>165</v>
      </c>
      <c r="AU231" s="274" t="s">
        <v>88</v>
      </c>
      <c r="AV231" s="15" t="s">
        <v>88</v>
      </c>
      <c r="AW231" s="15" t="s">
        <v>34</v>
      </c>
      <c r="AX231" s="15" t="s">
        <v>86</v>
      </c>
      <c r="AY231" s="274" t="s">
        <v>157</v>
      </c>
    </row>
    <row r="232" s="2" customFormat="1" ht="44.25" customHeight="1">
      <c r="A232" s="39"/>
      <c r="B232" s="40"/>
      <c r="C232" s="228" t="s">
        <v>482</v>
      </c>
      <c r="D232" s="228" t="s">
        <v>159</v>
      </c>
      <c r="E232" s="229" t="s">
        <v>1010</v>
      </c>
      <c r="F232" s="230" t="s">
        <v>1496</v>
      </c>
      <c r="G232" s="231" t="s">
        <v>325</v>
      </c>
      <c r="H232" s="232">
        <v>71.311999999999998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44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163</v>
      </c>
      <c r="AT232" s="240" t="s">
        <v>159</v>
      </c>
      <c r="AU232" s="240" t="s">
        <v>88</v>
      </c>
      <c r="AY232" s="18" t="s">
        <v>157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163</v>
      </c>
      <c r="BM232" s="240" t="s">
        <v>1497</v>
      </c>
    </row>
    <row r="233" s="15" customFormat="1">
      <c r="A233" s="15"/>
      <c r="B233" s="264"/>
      <c r="C233" s="265"/>
      <c r="D233" s="244" t="s">
        <v>165</v>
      </c>
      <c r="E233" s="266" t="s">
        <v>1</v>
      </c>
      <c r="F233" s="267" t="s">
        <v>1498</v>
      </c>
      <c r="G233" s="265"/>
      <c r="H233" s="268">
        <v>71.311999999999998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4" t="s">
        <v>165</v>
      </c>
      <c r="AU233" s="274" t="s">
        <v>88</v>
      </c>
      <c r="AV233" s="15" t="s">
        <v>88</v>
      </c>
      <c r="AW233" s="15" t="s">
        <v>34</v>
      </c>
      <c r="AX233" s="15" t="s">
        <v>86</v>
      </c>
      <c r="AY233" s="274" t="s">
        <v>157</v>
      </c>
    </row>
    <row r="234" s="12" customFormat="1" ht="25.92" customHeight="1">
      <c r="A234" s="12"/>
      <c r="B234" s="212"/>
      <c r="C234" s="213"/>
      <c r="D234" s="214" t="s">
        <v>78</v>
      </c>
      <c r="E234" s="215" t="s">
        <v>1101</v>
      </c>
      <c r="F234" s="215" t="s">
        <v>1331</v>
      </c>
      <c r="G234" s="213"/>
      <c r="H234" s="213"/>
      <c r="I234" s="216"/>
      <c r="J234" s="217">
        <f>BK234</f>
        <v>0</v>
      </c>
      <c r="K234" s="213"/>
      <c r="L234" s="218"/>
      <c r="M234" s="219"/>
      <c r="N234" s="220"/>
      <c r="O234" s="220"/>
      <c r="P234" s="221">
        <f>SUM(P235:P246)</f>
        <v>0</v>
      </c>
      <c r="Q234" s="220"/>
      <c r="R234" s="221">
        <f>SUM(R235:R246)</f>
        <v>0.055769999999999993</v>
      </c>
      <c r="S234" s="220"/>
      <c r="T234" s="222">
        <f>SUM(T235:T246)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86</v>
      </c>
      <c r="AT234" s="224" t="s">
        <v>78</v>
      </c>
      <c r="AU234" s="224" t="s">
        <v>79</v>
      </c>
      <c r="AY234" s="223" t="s">
        <v>157</v>
      </c>
      <c r="BK234" s="225">
        <f>SUM(BK235:BK246)</f>
        <v>0</v>
      </c>
    </row>
    <row r="235" s="2" customFormat="1" ht="33" customHeight="1">
      <c r="A235" s="39"/>
      <c r="B235" s="40"/>
      <c r="C235" s="228" t="s">
        <v>494</v>
      </c>
      <c r="D235" s="228" t="s">
        <v>159</v>
      </c>
      <c r="E235" s="229" t="s">
        <v>1106</v>
      </c>
      <c r="F235" s="230" t="s">
        <v>1107</v>
      </c>
      <c r="G235" s="231" t="s">
        <v>258</v>
      </c>
      <c r="H235" s="232">
        <v>39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44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163</v>
      </c>
      <c r="AT235" s="240" t="s">
        <v>159</v>
      </c>
      <c r="AU235" s="240" t="s">
        <v>86</v>
      </c>
      <c r="AY235" s="18" t="s">
        <v>157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163</v>
      </c>
      <c r="BM235" s="240" t="s">
        <v>1499</v>
      </c>
    </row>
    <row r="236" s="15" customFormat="1">
      <c r="A236" s="15"/>
      <c r="B236" s="264"/>
      <c r="C236" s="265"/>
      <c r="D236" s="244" t="s">
        <v>165</v>
      </c>
      <c r="E236" s="266" t="s">
        <v>1</v>
      </c>
      <c r="F236" s="267" t="s">
        <v>1500</v>
      </c>
      <c r="G236" s="265"/>
      <c r="H236" s="268">
        <v>39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4" t="s">
        <v>165</v>
      </c>
      <c r="AU236" s="274" t="s">
        <v>86</v>
      </c>
      <c r="AV236" s="15" t="s">
        <v>88</v>
      </c>
      <c r="AW236" s="15" t="s">
        <v>34</v>
      </c>
      <c r="AX236" s="15" t="s">
        <v>86</v>
      </c>
      <c r="AY236" s="274" t="s">
        <v>157</v>
      </c>
    </row>
    <row r="237" s="2" customFormat="1" ht="37.8" customHeight="1">
      <c r="A237" s="39"/>
      <c r="B237" s="40"/>
      <c r="C237" s="228" t="s">
        <v>507</v>
      </c>
      <c r="D237" s="228" t="s">
        <v>159</v>
      </c>
      <c r="E237" s="229" t="s">
        <v>1501</v>
      </c>
      <c r="F237" s="230" t="s">
        <v>1111</v>
      </c>
      <c r="G237" s="231" t="s">
        <v>258</v>
      </c>
      <c r="H237" s="232">
        <v>39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44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163</v>
      </c>
      <c r="AT237" s="240" t="s">
        <v>159</v>
      </c>
      <c r="AU237" s="240" t="s">
        <v>86</v>
      </c>
      <c r="AY237" s="18" t="s">
        <v>157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163</v>
      </c>
      <c r="BM237" s="240" t="s">
        <v>1502</v>
      </c>
    </row>
    <row r="238" s="2" customFormat="1" ht="24.15" customHeight="1">
      <c r="A238" s="39"/>
      <c r="B238" s="40"/>
      <c r="C238" s="228" t="s">
        <v>499</v>
      </c>
      <c r="D238" s="228" t="s">
        <v>159</v>
      </c>
      <c r="E238" s="229" t="s">
        <v>1503</v>
      </c>
      <c r="F238" s="230" t="s">
        <v>320</v>
      </c>
      <c r="G238" s="231" t="s">
        <v>258</v>
      </c>
      <c r="H238" s="232">
        <v>39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44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163</v>
      </c>
      <c r="AT238" s="240" t="s">
        <v>159</v>
      </c>
      <c r="AU238" s="240" t="s">
        <v>86</v>
      </c>
      <c r="AY238" s="18" t="s">
        <v>157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163</v>
      </c>
      <c r="BM238" s="240" t="s">
        <v>1504</v>
      </c>
    </row>
    <row r="239" s="2" customFormat="1" ht="24.15" customHeight="1">
      <c r="A239" s="39"/>
      <c r="B239" s="40"/>
      <c r="C239" s="228" t="s">
        <v>516</v>
      </c>
      <c r="D239" s="228" t="s">
        <v>159</v>
      </c>
      <c r="E239" s="229" t="s">
        <v>1505</v>
      </c>
      <c r="F239" s="230" t="s">
        <v>364</v>
      </c>
      <c r="G239" s="231" t="s">
        <v>162</v>
      </c>
      <c r="H239" s="232">
        <v>130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44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163</v>
      </c>
      <c r="AT239" s="240" t="s">
        <v>159</v>
      </c>
      <c r="AU239" s="240" t="s">
        <v>86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163</v>
      </c>
      <c r="BM239" s="240" t="s">
        <v>1506</v>
      </c>
    </row>
    <row r="240" s="2" customFormat="1" ht="24.15" customHeight="1">
      <c r="A240" s="39"/>
      <c r="B240" s="40"/>
      <c r="C240" s="228" t="s">
        <v>523</v>
      </c>
      <c r="D240" s="228" t="s">
        <v>159</v>
      </c>
      <c r="E240" s="229" t="s">
        <v>1115</v>
      </c>
      <c r="F240" s="230" t="s">
        <v>1116</v>
      </c>
      <c r="G240" s="231" t="s">
        <v>162</v>
      </c>
      <c r="H240" s="232">
        <v>130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44</v>
      </c>
      <c r="O240" s="92"/>
      <c r="P240" s="238">
        <f>O240*H240</f>
        <v>0</v>
      </c>
      <c r="Q240" s="238">
        <v>9.8999999999999994E-05</v>
      </c>
      <c r="R240" s="238">
        <f>Q240*H240</f>
        <v>0.01287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163</v>
      </c>
      <c r="AT240" s="240" t="s">
        <v>159</v>
      </c>
      <c r="AU240" s="240" t="s">
        <v>86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163</v>
      </c>
      <c r="BM240" s="240" t="s">
        <v>1507</v>
      </c>
    </row>
    <row r="241" s="2" customFormat="1" ht="24.15" customHeight="1">
      <c r="A241" s="39"/>
      <c r="B241" s="40"/>
      <c r="C241" s="286" t="s">
        <v>528</v>
      </c>
      <c r="D241" s="286" t="s">
        <v>336</v>
      </c>
      <c r="E241" s="287" t="s">
        <v>1118</v>
      </c>
      <c r="F241" s="288" t="s">
        <v>1119</v>
      </c>
      <c r="G241" s="289" t="s">
        <v>162</v>
      </c>
      <c r="H241" s="290">
        <v>143</v>
      </c>
      <c r="I241" s="291"/>
      <c r="J241" s="292">
        <f>ROUND(I241*H241,2)</f>
        <v>0</v>
      </c>
      <c r="K241" s="293"/>
      <c r="L241" s="294"/>
      <c r="M241" s="295" t="s">
        <v>1</v>
      </c>
      <c r="N241" s="296" t="s">
        <v>44</v>
      </c>
      <c r="O241" s="92"/>
      <c r="P241" s="238">
        <f>O241*H241</f>
        <v>0</v>
      </c>
      <c r="Q241" s="238">
        <v>0.00029999999999999997</v>
      </c>
      <c r="R241" s="238">
        <f>Q241*H241</f>
        <v>0.042899999999999994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212</v>
      </c>
      <c r="AT241" s="240" t="s">
        <v>336</v>
      </c>
      <c r="AU241" s="240" t="s">
        <v>86</v>
      </c>
      <c r="AY241" s="18" t="s">
        <v>157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163</v>
      </c>
      <c r="BM241" s="240" t="s">
        <v>1508</v>
      </c>
    </row>
    <row r="242" s="15" customFormat="1">
      <c r="A242" s="15"/>
      <c r="B242" s="264"/>
      <c r="C242" s="265"/>
      <c r="D242" s="244" t="s">
        <v>165</v>
      </c>
      <c r="E242" s="265"/>
      <c r="F242" s="267" t="s">
        <v>1509</v>
      </c>
      <c r="G242" s="265"/>
      <c r="H242" s="268">
        <v>143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4" t="s">
        <v>165</v>
      </c>
      <c r="AU242" s="274" t="s">
        <v>86</v>
      </c>
      <c r="AV242" s="15" t="s">
        <v>88</v>
      </c>
      <c r="AW242" s="15" t="s">
        <v>4</v>
      </c>
      <c r="AX242" s="15" t="s">
        <v>86</v>
      </c>
      <c r="AY242" s="274" t="s">
        <v>157</v>
      </c>
    </row>
    <row r="243" s="2" customFormat="1" ht="24.15" customHeight="1">
      <c r="A243" s="39"/>
      <c r="B243" s="40"/>
      <c r="C243" s="228" t="s">
        <v>555</v>
      </c>
      <c r="D243" s="228" t="s">
        <v>159</v>
      </c>
      <c r="E243" s="229" t="s">
        <v>1122</v>
      </c>
      <c r="F243" s="230" t="s">
        <v>1123</v>
      </c>
      <c r="G243" s="231" t="s">
        <v>162</v>
      </c>
      <c r="H243" s="232">
        <v>130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44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163</v>
      </c>
      <c r="AT243" s="240" t="s">
        <v>159</v>
      </c>
      <c r="AU243" s="240" t="s">
        <v>86</v>
      </c>
      <c r="AY243" s="18" t="s">
        <v>157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163</v>
      </c>
      <c r="BM243" s="240" t="s">
        <v>1510</v>
      </c>
    </row>
    <row r="244" s="2" customFormat="1" ht="44.25" customHeight="1">
      <c r="A244" s="39"/>
      <c r="B244" s="40"/>
      <c r="C244" s="228" t="s">
        <v>511</v>
      </c>
      <c r="D244" s="228" t="s">
        <v>159</v>
      </c>
      <c r="E244" s="229" t="s">
        <v>1006</v>
      </c>
      <c r="F244" s="230" t="s">
        <v>1007</v>
      </c>
      <c r="G244" s="231" t="s">
        <v>325</v>
      </c>
      <c r="H244" s="232">
        <v>71.096999999999994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44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163</v>
      </c>
      <c r="AT244" s="240" t="s">
        <v>159</v>
      </c>
      <c r="AU244" s="240" t="s">
        <v>86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163</v>
      </c>
      <c r="BM244" s="240" t="s">
        <v>1511</v>
      </c>
    </row>
    <row r="245" s="15" customFormat="1">
      <c r="A245" s="15"/>
      <c r="B245" s="264"/>
      <c r="C245" s="265"/>
      <c r="D245" s="244" t="s">
        <v>165</v>
      </c>
      <c r="E245" s="266" t="s">
        <v>1</v>
      </c>
      <c r="F245" s="267" t="s">
        <v>1512</v>
      </c>
      <c r="G245" s="265"/>
      <c r="H245" s="268">
        <v>71.096999999999994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4" t="s">
        <v>165</v>
      </c>
      <c r="AU245" s="274" t="s">
        <v>86</v>
      </c>
      <c r="AV245" s="15" t="s">
        <v>88</v>
      </c>
      <c r="AW245" s="15" t="s">
        <v>34</v>
      </c>
      <c r="AX245" s="15" t="s">
        <v>86</v>
      </c>
      <c r="AY245" s="274" t="s">
        <v>157</v>
      </c>
    </row>
    <row r="246" s="2" customFormat="1" ht="33" customHeight="1">
      <c r="A246" s="39"/>
      <c r="B246" s="40"/>
      <c r="C246" s="228" t="s">
        <v>545</v>
      </c>
      <c r="D246" s="228" t="s">
        <v>159</v>
      </c>
      <c r="E246" s="229" t="s">
        <v>1513</v>
      </c>
      <c r="F246" s="230" t="s">
        <v>1080</v>
      </c>
      <c r="G246" s="231" t="s">
        <v>325</v>
      </c>
      <c r="H246" s="232">
        <v>89.700000000000003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44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163</v>
      </c>
      <c r="AT246" s="240" t="s">
        <v>159</v>
      </c>
      <c r="AU246" s="240" t="s">
        <v>86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163</v>
      </c>
      <c r="BM246" s="240" t="s">
        <v>1514</v>
      </c>
    </row>
    <row r="247" s="12" customFormat="1" ht="25.92" customHeight="1">
      <c r="A247" s="12"/>
      <c r="B247" s="212"/>
      <c r="C247" s="213"/>
      <c r="D247" s="214" t="s">
        <v>78</v>
      </c>
      <c r="E247" s="215" t="s">
        <v>1022</v>
      </c>
      <c r="F247" s="215" t="s">
        <v>1023</v>
      </c>
      <c r="G247" s="213"/>
      <c r="H247" s="213"/>
      <c r="I247" s="216"/>
      <c r="J247" s="217">
        <f>BK247</f>
        <v>0</v>
      </c>
      <c r="K247" s="213"/>
      <c r="L247" s="218"/>
      <c r="M247" s="219"/>
      <c r="N247" s="220"/>
      <c r="O247" s="220"/>
      <c r="P247" s="221">
        <f>P248</f>
        <v>0</v>
      </c>
      <c r="Q247" s="220"/>
      <c r="R247" s="221">
        <f>R248</f>
        <v>0.0078414999999999995</v>
      </c>
      <c r="S247" s="220"/>
      <c r="T247" s="222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3" t="s">
        <v>88</v>
      </c>
      <c r="AT247" s="224" t="s">
        <v>78</v>
      </c>
      <c r="AU247" s="224" t="s">
        <v>79</v>
      </c>
      <c r="AY247" s="223" t="s">
        <v>157</v>
      </c>
      <c r="BK247" s="225">
        <f>BK248</f>
        <v>0</v>
      </c>
    </row>
    <row r="248" s="12" customFormat="1" ht="22.8" customHeight="1">
      <c r="A248" s="12"/>
      <c r="B248" s="212"/>
      <c r="C248" s="213"/>
      <c r="D248" s="214" t="s">
        <v>78</v>
      </c>
      <c r="E248" s="226" t="s">
        <v>1024</v>
      </c>
      <c r="F248" s="226" t="s">
        <v>1025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SUM(P249:P252)</f>
        <v>0</v>
      </c>
      <c r="Q248" s="220"/>
      <c r="R248" s="221">
        <f>SUM(R249:R252)</f>
        <v>0.0078414999999999995</v>
      </c>
      <c r="S248" s="220"/>
      <c r="T248" s="222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88</v>
      </c>
      <c r="AT248" s="224" t="s">
        <v>78</v>
      </c>
      <c r="AU248" s="224" t="s">
        <v>86</v>
      </c>
      <c r="AY248" s="223" t="s">
        <v>157</v>
      </c>
      <c r="BK248" s="225">
        <f>SUM(BK249:BK252)</f>
        <v>0</v>
      </c>
    </row>
    <row r="249" s="2" customFormat="1" ht="24.15" customHeight="1">
      <c r="A249" s="39"/>
      <c r="B249" s="40"/>
      <c r="C249" s="228" t="s">
        <v>486</v>
      </c>
      <c r="D249" s="228" t="s">
        <v>159</v>
      </c>
      <c r="E249" s="229" t="s">
        <v>1264</v>
      </c>
      <c r="F249" s="230" t="s">
        <v>1265</v>
      </c>
      <c r="G249" s="231" t="s">
        <v>162</v>
      </c>
      <c r="H249" s="232">
        <v>19.300000000000001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44</v>
      </c>
      <c r="O249" s="92"/>
      <c r="P249" s="238">
        <f>O249*H249</f>
        <v>0</v>
      </c>
      <c r="Q249" s="238">
        <v>4.0000000000000003E-05</v>
      </c>
      <c r="R249" s="238">
        <f>Q249*H249</f>
        <v>0.00077200000000000012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264</v>
      </c>
      <c r="AT249" s="240" t="s">
        <v>159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264</v>
      </c>
      <c r="BM249" s="240" t="s">
        <v>1515</v>
      </c>
    </row>
    <row r="250" s="15" customFormat="1">
      <c r="A250" s="15"/>
      <c r="B250" s="264"/>
      <c r="C250" s="265"/>
      <c r="D250" s="244" t="s">
        <v>165</v>
      </c>
      <c r="E250" s="266" t="s">
        <v>1</v>
      </c>
      <c r="F250" s="267" t="s">
        <v>1516</v>
      </c>
      <c r="G250" s="265"/>
      <c r="H250" s="268">
        <v>19.300000000000001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165</v>
      </c>
      <c r="AU250" s="274" t="s">
        <v>88</v>
      </c>
      <c r="AV250" s="15" t="s">
        <v>88</v>
      </c>
      <c r="AW250" s="15" t="s">
        <v>34</v>
      </c>
      <c r="AX250" s="15" t="s">
        <v>86</v>
      </c>
      <c r="AY250" s="274" t="s">
        <v>157</v>
      </c>
    </row>
    <row r="251" s="2" customFormat="1" ht="24.15" customHeight="1">
      <c r="A251" s="39"/>
      <c r="B251" s="40"/>
      <c r="C251" s="286" t="s">
        <v>490</v>
      </c>
      <c r="D251" s="286" t="s">
        <v>336</v>
      </c>
      <c r="E251" s="287" t="s">
        <v>1268</v>
      </c>
      <c r="F251" s="288" t="s">
        <v>1269</v>
      </c>
      <c r="G251" s="289" t="s">
        <v>162</v>
      </c>
      <c r="H251" s="290">
        <v>23.565000000000001</v>
      </c>
      <c r="I251" s="291"/>
      <c r="J251" s="292">
        <f>ROUND(I251*H251,2)</f>
        <v>0</v>
      </c>
      <c r="K251" s="293"/>
      <c r="L251" s="294"/>
      <c r="M251" s="295" t="s">
        <v>1</v>
      </c>
      <c r="N251" s="296" t="s">
        <v>44</v>
      </c>
      <c r="O251" s="92"/>
      <c r="P251" s="238">
        <f>O251*H251</f>
        <v>0</v>
      </c>
      <c r="Q251" s="238">
        <v>0.00029999999999999997</v>
      </c>
      <c r="R251" s="238">
        <f>Q251*H251</f>
        <v>0.0070694999999999994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327</v>
      </c>
      <c r="AT251" s="240" t="s">
        <v>336</v>
      </c>
      <c r="AU251" s="240" t="s">
        <v>88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264</v>
      </c>
      <c r="BM251" s="240" t="s">
        <v>1517</v>
      </c>
    </row>
    <row r="252" s="15" customFormat="1">
      <c r="A252" s="15"/>
      <c r="B252" s="264"/>
      <c r="C252" s="265"/>
      <c r="D252" s="244" t="s">
        <v>165</v>
      </c>
      <c r="E252" s="265"/>
      <c r="F252" s="267" t="s">
        <v>1518</v>
      </c>
      <c r="G252" s="265"/>
      <c r="H252" s="268">
        <v>23.565000000000001</v>
      </c>
      <c r="I252" s="269"/>
      <c r="J252" s="265"/>
      <c r="K252" s="265"/>
      <c r="L252" s="270"/>
      <c r="M252" s="309"/>
      <c r="N252" s="310"/>
      <c r="O252" s="310"/>
      <c r="P252" s="310"/>
      <c r="Q252" s="310"/>
      <c r="R252" s="310"/>
      <c r="S252" s="310"/>
      <c r="T252" s="31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4" t="s">
        <v>165</v>
      </c>
      <c r="AU252" s="274" t="s">
        <v>88</v>
      </c>
      <c r="AV252" s="15" t="s">
        <v>88</v>
      </c>
      <c r="AW252" s="15" t="s">
        <v>4</v>
      </c>
      <c r="AX252" s="15" t="s">
        <v>86</v>
      </c>
      <c r="AY252" s="274" t="s">
        <v>157</v>
      </c>
    </row>
    <row r="253" s="2" customFormat="1" ht="6.96" customHeight="1">
      <c r="A253" s="39"/>
      <c r="B253" s="67"/>
      <c r="C253" s="68"/>
      <c r="D253" s="68"/>
      <c r="E253" s="68"/>
      <c r="F253" s="68"/>
      <c r="G253" s="68"/>
      <c r="H253" s="68"/>
      <c r="I253" s="68"/>
      <c r="J253" s="68"/>
      <c r="K253" s="68"/>
      <c r="L253" s="45"/>
      <c r="M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</sheetData>
  <sheetProtection sheet="1" autoFilter="0" formatColumns="0" formatRows="0" objects="1" scenarios="1" spinCount="100000" saltValue="mY8Ld5m5MtAj/+TMsB0zdLT+wh1M2a6NkRrhMko8yK5cjhuz0UXOlEVoDiOPQ8Oqz3mIkpnwMxaeMCGsnvEpTw==" hashValue="medcrrbYgIjgIZlBuK/EV/Ou+/pEjoKOxywilNdC0hwe7ADtUpBVPofOm5QSkGKBBZ03Vmm6wTM4VYAGUOenLg==" algorithmName="SHA-512" password="CC35"/>
  <autoFilter ref="C125:K25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komunikací Žitná, Hanácká, Komenského, Staškova, Květinová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1519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4. 2. 2025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37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ROUND((SUM(BE118:BE144)),  2)</f>
        <v>0</v>
      </c>
      <c r="G33" s="39"/>
      <c r="H33" s="39"/>
      <c r="I33" s="165">
        <v>0.20999999999999999</v>
      </c>
      <c r="J33" s="164">
        <f>ROUND(((SUM(BE118:BE144))*I33),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ROUND((SUM(BF118:BF144)),  2)</f>
        <v>0</v>
      </c>
      <c r="G34" s="39"/>
      <c r="H34" s="39"/>
      <c r="I34" s="165">
        <v>0.12</v>
      </c>
      <c r="J34" s="164">
        <f>ROUND(((SUM(BF118:BF144))*I34),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ROUND((SUM(BG118:BG144)),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ROUND((SUM(BH118:BH144)),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ROUND((SUM(BI118:BI144)),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komunikací Žitná, Hanácká, Komenského, Staškova, Květinová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4. 2. 2025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Petr Nikl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1520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1521</v>
      </c>
      <c r="E98" s="197"/>
      <c r="F98" s="197"/>
      <c r="G98" s="197"/>
      <c r="H98" s="197"/>
      <c r="I98" s="197"/>
      <c r="J98" s="198">
        <f>J120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84" t="str">
        <f>E7</f>
        <v>Stavební úpravy komunikací Žitná, Hanácká, Komenského, Staškova, Květinová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VRN - Vedlejší rozpočtové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Šternberk</v>
      </c>
      <c r="G112" s="41"/>
      <c r="H112" s="41"/>
      <c r="I112" s="33" t="s">
        <v>22</v>
      </c>
      <c r="J112" s="80" t="str">
        <f>IF(J12="","",J12)</f>
        <v>4. 2. 2025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Město Šternberk</v>
      </c>
      <c r="G114" s="41"/>
      <c r="H114" s="41"/>
      <c r="I114" s="33" t="s">
        <v>32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>Petr Nikl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0"/>
      <c r="B117" s="201"/>
      <c r="C117" s="202" t="s">
        <v>143</v>
      </c>
      <c r="D117" s="203" t="s">
        <v>64</v>
      </c>
      <c r="E117" s="203" t="s">
        <v>60</v>
      </c>
      <c r="F117" s="203" t="s">
        <v>61</v>
      </c>
      <c r="G117" s="203" t="s">
        <v>144</v>
      </c>
      <c r="H117" s="203" t="s">
        <v>145</v>
      </c>
      <c r="I117" s="203" t="s">
        <v>146</v>
      </c>
      <c r="J117" s="204" t="s">
        <v>125</v>
      </c>
      <c r="K117" s="205" t="s">
        <v>147</v>
      </c>
      <c r="L117" s="206"/>
      <c r="M117" s="101" t="s">
        <v>1</v>
      </c>
      <c r="N117" s="102" t="s">
        <v>43</v>
      </c>
      <c r="O117" s="102" t="s">
        <v>148</v>
      </c>
      <c r="P117" s="102" t="s">
        <v>149</v>
      </c>
      <c r="Q117" s="102" t="s">
        <v>150</v>
      </c>
      <c r="R117" s="102" t="s">
        <v>151</v>
      </c>
      <c r="S117" s="102" t="s">
        <v>152</v>
      </c>
      <c r="T117" s="103" t="s">
        <v>153</v>
      </c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</row>
    <row r="118" s="2" customFormat="1" ht="22.8" customHeight="1">
      <c r="A118" s="39"/>
      <c r="B118" s="40"/>
      <c r="C118" s="108" t="s">
        <v>154</v>
      </c>
      <c r="D118" s="41"/>
      <c r="E118" s="41"/>
      <c r="F118" s="41"/>
      <c r="G118" s="41"/>
      <c r="H118" s="41"/>
      <c r="I118" s="41"/>
      <c r="J118" s="207">
        <f>BK118</f>
        <v>0</v>
      </c>
      <c r="K118" s="41"/>
      <c r="L118" s="45"/>
      <c r="M118" s="104"/>
      <c r="N118" s="208"/>
      <c r="O118" s="105"/>
      <c r="P118" s="209">
        <f>P119</f>
        <v>0</v>
      </c>
      <c r="Q118" s="105"/>
      <c r="R118" s="209">
        <f>R119</f>
        <v>0</v>
      </c>
      <c r="S118" s="105"/>
      <c r="T118" s="210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</v>
      </c>
      <c r="AU118" s="18" t="s">
        <v>127</v>
      </c>
      <c r="BK118" s="211">
        <f>BK119</f>
        <v>0</v>
      </c>
    </row>
    <row r="119" s="12" customFormat="1" ht="25.92" customHeight="1">
      <c r="A119" s="12"/>
      <c r="B119" s="212"/>
      <c r="C119" s="213"/>
      <c r="D119" s="214" t="s">
        <v>78</v>
      </c>
      <c r="E119" s="215" t="s">
        <v>155</v>
      </c>
      <c r="F119" s="215" t="s">
        <v>155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</f>
        <v>0</v>
      </c>
      <c r="Q119" s="220"/>
      <c r="R119" s="221">
        <f>R120</f>
        <v>0</v>
      </c>
      <c r="S119" s="220"/>
      <c r="T119" s="22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86</v>
      </c>
      <c r="AT119" s="224" t="s">
        <v>78</v>
      </c>
      <c r="AU119" s="224" t="s">
        <v>79</v>
      </c>
      <c r="AY119" s="223" t="s">
        <v>157</v>
      </c>
      <c r="BK119" s="225">
        <f>BK120</f>
        <v>0</v>
      </c>
    </row>
    <row r="120" s="12" customFormat="1" ht="22.8" customHeight="1">
      <c r="A120" s="12"/>
      <c r="B120" s="212"/>
      <c r="C120" s="213"/>
      <c r="D120" s="214" t="s">
        <v>78</v>
      </c>
      <c r="E120" s="226" t="s">
        <v>930</v>
      </c>
      <c r="F120" s="226" t="s">
        <v>1522</v>
      </c>
      <c r="G120" s="213"/>
      <c r="H120" s="213"/>
      <c r="I120" s="216"/>
      <c r="J120" s="227">
        <f>BK120</f>
        <v>0</v>
      </c>
      <c r="K120" s="213"/>
      <c r="L120" s="218"/>
      <c r="M120" s="219"/>
      <c r="N120" s="220"/>
      <c r="O120" s="220"/>
      <c r="P120" s="221">
        <f>SUM(P121:P144)</f>
        <v>0</v>
      </c>
      <c r="Q120" s="220"/>
      <c r="R120" s="221">
        <f>SUM(R121:R144)</f>
        <v>0</v>
      </c>
      <c r="S120" s="220"/>
      <c r="T120" s="222">
        <f>SUM(T121:T144)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3" t="s">
        <v>86</v>
      </c>
      <c r="AT120" s="224" t="s">
        <v>78</v>
      </c>
      <c r="AU120" s="224" t="s">
        <v>86</v>
      </c>
      <c r="AY120" s="223" t="s">
        <v>157</v>
      </c>
      <c r="BK120" s="225">
        <f>SUM(BK121:BK144)</f>
        <v>0</v>
      </c>
    </row>
    <row r="121" s="2" customFormat="1" ht="16.5" customHeight="1">
      <c r="A121" s="39"/>
      <c r="B121" s="40"/>
      <c r="C121" s="228" t="s">
        <v>86</v>
      </c>
      <c r="D121" s="228" t="s">
        <v>159</v>
      </c>
      <c r="E121" s="229" t="s">
        <v>1523</v>
      </c>
      <c r="F121" s="230" t="s">
        <v>1524</v>
      </c>
      <c r="G121" s="231" t="s">
        <v>1062</v>
      </c>
      <c r="H121" s="232">
        <v>1</v>
      </c>
      <c r="I121" s="233"/>
      <c r="J121" s="234">
        <f>ROUND(I121*H121,2)</f>
        <v>0</v>
      </c>
      <c r="K121" s="235"/>
      <c r="L121" s="45"/>
      <c r="M121" s="236" t="s">
        <v>1</v>
      </c>
      <c r="N121" s="237" t="s">
        <v>44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163</v>
      </c>
      <c r="AT121" s="240" t="s">
        <v>159</v>
      </c>
      <c r="AU121" s="240" t="s">
        <v>88</v>
      </c>
      <c r="AY121" s="18" t="s">
        <v>157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86</v>
      </c>
      <c r="BK121" s="241">
        <f>ROUND(I121*H121,2)</f>
        <v>0</v>
      </c>
      <c r="BL121" s="18" t="s">
        <v>163</v>
      </c>
      <c r="BM121" s="240" t="s">
        <v>1525</v>
      </c>
    </row>
    <row r="122" s="2" customFormat="1" ht="16.5" customHeight="1">
      <c r="A122" s="39"/>
      <c r="B122" s="40"/>
      <c r="C122" s="228" t="s">
        <v>88</v>
      </c>
      <c r="D122" s="228" t="s">
        <v>159</v>
      </c>
      <c r="E122" s="229" t="s">
        <v>1526</v>
      </c>
      <c r="F122" s="230" t="s">
        <v>1527</v>
      </c>
      <c r="G122" s="231" t="s">
        <v>1062</v>
      </c>
      <c r="H122" s="232">
        <v>1</v>
      </c>
      <c r="I122" s="233"/>
      <c r="J122" s="234">
        <f>ROUND(I122*H122,2)</f>
        <v>0</v>
      </c>
      <c r="K122" s="235"/>
      <c r="L122" s="45"/>
      <c r="M122" s="236" t="s">
        <v>1</v>
      </c>
      <c r="N122" s="237" t="s">
        <v>44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1063</v>
      </c>
      <c r="AT122" s="240" t="s">
        <v>159</v>
      </c>
      <c r="AU122" s="240" t="s">
        <v>88</v>
      </c>
      <c r="AY122" s="18" t="s">
        <v>157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86</v>
      </c>
      <c r="BK122" s="241">
        <f>ROUND(I122*H122,2)</f>
        <v>0</v>
      </c>
      <c r="BL122" s="18" t="s">
        <v>1063</v>
      </c>
      <c r="BM122" s="240" t="s">
        <v>1528</v>
      </c>
    </row>
    <row r="123" s="2" customFormat="1">
      <c r="A123" s="39"/>
      <c r="B123" s="40"/>
      <c r="C123" s="41"/>
      <c r="D123" s="244" t="s">
        <v>1069</v>
      </c>
      <c r="E123" s="41"/>
      <c r="F123" s="300" t="s">
        <v>1529</v>
      </c>
      <c r="G123" s="41"/>
      <c r="H123" s="41"/>
      <c r="I123" s="301"/>
      <c r="J123" s="41"/>
      <c r="K123" s="41"/>
      <c r="L123" s="45"/>
      <c r="M123" s="302"/>
      <c r="N123" s="303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1069</v>
      </c>
      <c r="AU123" s="18" t="s">
        <v>88</v>
      </c>
    </row>
    <row r="124" s="13" customFormat="1">
      <c r="A124" s="13"/>
      <c r="B124" s="242"/>
      <c r="C124" s="243"/>
      <c r="D124" s="244" t="s">
        <v>165</v>
      </c>
      <c r="E124" s="245" t="s">
        <v>1</v>
      </c>
      <c r="F124" s="246" t="s">
        <v>1530</v>
      </c>
      <c r="G124" s="243"/>
      <c r="H124" s="245" t="s">
        <v>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2" t="s">
        <v>165</v>
      </c>
      <c r="AU124" s="252" t="s">
        <v>88</v>
      </c>
      <c r="AV124" s="13" t="s">
        <v>86</v>
      </c>
      <c r="AW124" s="13" t="s">
        <v>34</v>
      </c>
      <c r="AX124" s="13" t="s">
        <v>79</v>
      </c>
      <c r="AY124" s="252" t="s">
        <v>157</v>
      </c>
    </row>
    <row r="125" s="13" customFormat="1">
      <c r="A125" s="13"/>
      <c r="B125" s="242"/>
      <c r="C125" s="243"/>
      <c r="D125" s="244" t="s">
        <v>165</v>
      </c>
      <c r="E125" s="245" t="s">
        <v>1</v>
      </c>
      <c r="F125" s="246" t="s">
        <v>1531</v>
      </c>
      <c r="G125" s="243"/>
      <c r="H125" s="245" t="s">
        <v>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165</v>
      </c>
      <c r="AU125" s="252" t="s">
        <v>88</v>
      </c>
      <c r="AV125" s="13" t="s">
        <v>86</v>
      </c>
      <c r="AW125" s="13" t="s">
        <v>34</v>
      </c>
      <c r="AX125" s="13" t="s">
        <v>79</v>
      </c>
      <c r="AY125" s="252" t="s">
        <v>157</v>
      </c>
    </row>
    <row r="126" s="13" customFormat="1">
      <c r="A126" s="13"/>
      <c r="B126" s="242"/>
      <c r="C126" s="243"/>
      <c r="D126" s="244" t="s">
        <v>165</v>
      </c>
      <c r="E126" s="245" t="s">
        <v>1</v>
      </c>
      <c r="F126" s="246" t="s">
        <v>1532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165</v>
      </c>
      <c r="AU126" s="252" t="s">
        <v>88</v>
      </c>
      <c r="AV126" s="13" t="s">
        <v>86</v>
      </c>
      <c r="AW126" s="13" t="s">
        <v>34</v>
      </c>
      <c r="AX126" s="13" t="s">
        <v>79</v>
      </c>
      <c r="AY126" s="252" t="s">
        <v>157</v>
      </c>
    </row>
    <row r="127" s="15" customFormat="1">
      <c r="A127" s="15"/>
      <c r="B127" s="264"/>
      <c r="C127" s="265"/>
      <c r="D127" s="244" t="s">
        <v>165</v>
      </c>
      <c r="E127" s="266" t="s">
        <v>1</v>
      </c>
      <c r="F127" s="267" t="s">
        <v>86</v>
      </c>
      <c r="G127" s="265"/>
      <c r="H127" s="268">
        <v>1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4" t="s">
        <v>165</v>
      </c>
      <c r="AU127" s="274" t="s">
        <v>88</v>
      </c>
      <c r="AV127" s="15" t="s">
        <v>88</v>
      </c>
      <c r="AW127" s="15" t="s">
        <v>34</v>
      </c>
      <c r="AX127" s="15" t="s">
        <v>86</v>
      </c>
      <c r="AY127" s="274" t="s">
        <v>157</v>
      </c>
    </row>
    <row r="128" s="2" customFormat="1" ht="16.5" customHeight="1">
      <c r="A128" s="39"/>
      <c r="B128" s="40"/>
      <c r="C128" s="228" t="s">
        <v>176</v>
      </c>
      <c r="D128" s="228" t="s">
        <v>159</v>
      </c>
      <c r="E128" s="229" t="s">
        <v>1533</v>
      </c>
      <c r="F128" s="230" t="s">
        <v>1534</v>
      </c>
      <c r="G128" s="231" t="s">
        <v>1062</v>
      </c>
      <c r="H128" s="232">
        <v>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44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1063</v>
      </c>
      <c r="AT128" s="240" t="s">
        <v>159</v>
      </c>
      <c r="AU128" s="240" t="s">
        <v>88</v>
      </c>
      <c r="AY128" s="18" t="s">
        <v>157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1063</v>
      </c>
      <c r="BM128" s="240" t="s">
        <v>1535</v>
      </c>
    </row>
    <row r="129" s="2" customFormat="1">
      <c r="A129" s="39"/>
      <c r="B129" s="40"/>
      <c r="C129" s="41"/>
      <c r="D129" s="244" t="s">
        <v>1069</v>
      </c>
      <c r="E129" s="41"/>
      <c r="F129" s="300" t="s">
        <v>1536</v>
      </c>
      <c r="G129" s="41"/>
      <c r="H129" s="41"/>
      <c r="I129" s="301"/>
      <c r="J129" s="41"/>
      <c r="K129" s="41"/>
      <c r="L129" s="45"/>
      <c r="M129" s="302"/>
      <c r="N129" s="303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1069</v>
      </c>
      <c r="AU129" s="18" t="s">
        <v>88</v>
      </c>
    </row>
    <row r="130" s="13" customFormat="1">
      <c r="A130" s="13"/>
      <c r="B130" s="242"/>
      <c r="C130" s="243"/>
      <c r="D130" s="244" t="s">
        <v>165</v>
      </c>
      <c r="E130" s="245" t="s">
        <v>1</v>
      </c>
      <c r="F130" s="246" t="s">
        <v>1537</v>
      </c>
      <c r="G130" s="243"/>
      <c r="H130" s="245" t="s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165</v>
      </c>
      <c r="AU130" s="252" t="s">
        <v>88</v>
      </c>
      <c r="AV130" s="13" t="s">
        <v>86</v>
      </c>
      <c r="AW130" s="13" t="s">
        <v>34</v>
      </c>
      <c r="AX130" s="13" t="s">
        <v>79</v>
      </c>
      <c r="AY130" s="252" t="s">
        <v>157</v>
      </c>
    </row>
    <row r="131" s="13" customFormat="1">
      <c r="A131" s="13"/>
      <c r="B131" s="242"/>
      <c r="C131" s="243"/>
      <c r="D131" s="244" t="s">
        <v>165</v>
      </c>
      <c r="E131" s="245" t="s">
        <v>1</v>
      </c>
      <c r="F131" s="246" t="s">
        <v>1532</v>
      </c>
      <c r="G131" s="243"/>
      <c r="H131" s="245" t="s">
        <v>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165</v>
      </c>
      <c r="AU131" s="252" t="s">
        <v>88</v>
      </c>
      <c r="AV131" s="13" t="s">
        <v>86</v>
      </c>
      <c r="AW131" s="13" t="s">
        <v>34</v>
      </c>
      <c r="AX131" s="13" t="s">
        <v>79</v>
      </c>
      <c r="AY131" s="252" t="s">
        <v>157</v>
      </c>
    </row>
    <row r="132" s="15" customFormat="1">
      <c r="A132" s="15"/>
      <c r="B132" s="264"/>
      <c r="C132" s="265"/>
      <c r="D132" s="244" t="s">
        <v>165</v>
      </c>
      <c r="E132" s="266" t="s">
        <v>1</v>
      </c>
      <c r="F132" s="267" t="s">
        <v>86</v>
      </c>
      <c r="G132" s="265"/>
      <c r="H132" s="268">
        <v>1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4" t="s">
        <v>165</v>
      </c>
      <c r="AU132" s="274" t="s">
        <v>88</v>
      </c>
      <c r="AV132" s="15" t="s">
        <v>88</v>
      </c>
      <c r="AW132" s="15" t="s">
        <v>34</v>
      </c>
      <c r="AX132" s="15" t="s">
        <v>86</v>
      </c>
      <c r="AY132" s="274" t="s">
        <v>157</v>
      </c>
    </row>
    <row r="133" s="2" customFormat="1" ht="16.5" customHeight="1">
      <c r="A133" s="39"/>
      <c r="B133" s="40"/>
      <c r="C133" s="228" t="s">
        <v>163</v>
      </c>
      <c r="D133" s="228" t="s">
        <v>159</v>
      </c>
      <c r="E133" s="229" t="s">
        <v>1538</v>
      </c>
      <c r="F133" s="230" t="s">
        <v>1539</v>
      </c>
      <c r="G133" s="231" t="s">
        <v>1062</v>
      </c>
      <c r="H133" s="232">
        <v>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44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1063</v>
      </c>
      <c r="AT133" s="240" t="s">
        <v>159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1063</v>
      </c>
      <c r="BM133" s="240" t="s">
        <v>1540</v>
      </c>
    </row>
    <row r="134" s="2" customFormat="1" ht="37.8" customHeight="1">
      <c r="A134" s="39"/>
      <c r="B134" s="40"/>
      <c r="C134" s="228" t="s">
        <v>198</v>
      </c>
      <c r="D134" s="228" t="s">
        <v>159</v>
      </c>
      <c r="E134" s="229" t="s">
        <v>1541</v>
      </c>
      <c r="F134" s="230" t="s">
        <v>1542</v>
      </c>
      <c r="G134" s="231" t="s">
        <v>1062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44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163</v>
      </c>
      <c r="AT134" s="240" t="s">
        <v>159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163</v>
      </c>
      <c r="BM134" s="240" t="s">
        <v>1543</v>
      </c>
    </row>
    <row r="135" s="2" customFormat="1" ht="16.5" customHeight="1">
      <c r="A135" s="39"/>
      <c r="B135" s="40"/>
      <c r="C135" s="228" t="s">
        <v>202</v>
      </c>
      <c r="D135" s="228" t="s">
        <v>159</v>
      </c>
      <c r="E135" s="229" t="s">
        <v>1544</v>
      </c>
      <c r="F135" s="230" t="s">
        <v>1545</v>
      </c>
      <c r="G135" s="231" t="s">
        <v>1546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44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163</v>
      </c>
      <c r="AT135" s="240" t="s">
        <v>159</v>
      </c>
      <c r="AU135" s="240" t="s">
        <v>88</v>
      </c>
      <c r="AY135" s="18" t="s">
        <v>157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163</v>
      </c>
      <c r="BM135" s="240" t="s">
        <v>1547</v>
      </c>
    </row>
    <row r="136" s="13" customFormat="1">
      <c r="A136" s="13"/>
      <c r="B136" s="242"/>
      <c r="C136" s="243"/>
      <c r="D136" s="244" t="s">
        <v>165</v>
      </c>
      <c r="E136" s="245" t="s">
        <v>1</v>
      </c>
      <c r="F136" s="246" t="s">
        <v>1548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165</v>
      </c>
      <c r="AU136" s="252" t="s">
        <v>88</v>
      </c>
      <c r="AV136" s="13" t="s">
        <v>86</v>
      </c>
      <c r="AW136" s="13" t="s">
        <v>34</v>
      </c>
      <c r="AX136" s="13" t="s">
        <v>79</v>
      </c>
      <c r="AY136" s="252" t="s">
        <v>157</v>
      </c>
    </row>
    <row r="137" s="13" customFormat="1">
      <c r="A137" s="13"/>
      <c r="B137" s="242"/>
      <c r="C137" s="243"/>
      <c r="D137" s="244" t="s">
        <v>165</v>
      </c>
      <c r="E137" s="245" t="s">
        <v>1</v>
      </c>
      <c r="F137" s="246" t="s">
        <v>1549</v>
      </c>
      <c r="G137" s="243"/>
      <c r="H137" s="245" t="s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165</v>
      </c>
      <c r="AU137" s="252" t="s">
        <v>88</v>
      </c>
      <c r="AV137" s="13" t="s">
        <v>86</v>
      </c>
      <c r="AW137" s="13" t="s">
        <v>34</v>
      </c>
      <c r="AX137" s="13" t="s">
        <v>79</v>
      </c>
      <c r="AY137" s="252" t="s">
        <v>157</v>
      </c>
    </row>
    <row r="138" s="13" customFormat="1">
      <c r="A138" s="13"/>
      <c r="B138" s="242"/>
      <c r="C138" s="243"/>
      <c r="D138" s="244" t="s">
        <v>165</v>
      </c>
      <c r="E138" s="245" t="s">
        <v>1</v>
      </c>
      <c r="F138" s="246" t="s">
        <v>1550</v>
      </c>
      <c r="G138" s="243"/>
      <c r="H138" s="245" t="s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165</v>
      </c>
      <c r="AU138" s="252" t="s">
        <v>88</v>
      </c>
      <c r="AV138" s="13" t="s">
        <v>86</v>
      </c>
      <c r="AW138" s="13" t="s">
        <v>34</v>
      </c>
      <c r="AX138" s="13" t="s">
        <v>79</v>
      </c>
      <c r="AY138" s="252" t="s">
        <v>157</v>
      </c>
    </row>
    <row r="139" s="15" customFormat="1">
      <c r="A139" s="15"/>
      <c r="B139" s="264"/>
      <c r="C139" s="265"/>
      <c r="D139" s="244" t="s">
        <v>165</v>
      </c>
      <c r="E139" s="266" t="s">
        <v>1</v>
      </c>
      <c r="F139" s="267" t="s">
        <v>86</v>
      </c>
      <c r="G139" s="265"/>
      <c r="H139" s="268">
        <v>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4" t="s">
        <v>165</v>
      </c>
      <c r="AU139" s="274" t="s">
        <v>88</v>
      </c>
      <c r="AV139" s="15" t="s">
        <v>88</v>
      </c>
      <c r="AW139" s="15" t="s">
        <v>34</v>
      </c>
      <c r="AX139" s="15" t="s">
        <v>79</v>
      </c>
      <c r="AY139" s="274" t="s">
        <v>157</v>
      </c>
    </row>
    <row r="140" s="16" customFormat="1">
      <c r="A140" s="16"/>
      <c r="B140" s="275"/>
      <c r="C140" s="276"/>
      <c r="D140" s="244" t="s">
        <v>165</v>
      </c>
      <c r="E140" s="277" t="s">
        <v>1</v>
      </c>
      <c r="F140" s="278" t="s">
        <v>181</v>
      </c>
      <c r="G140" s="276"/>
      <c r="H140" s="279">
        <v>1</v>
      </c>
      <c r="I140" s="280"/>
      <c r="J140" s="276"/>
      <c r="K140" s="276"/>
      <c r="L140" s="281"/>
      <c r="M140" s="282"/>
      <c r="N140" s="283"/>
      <c r="O140" s="283"/>
      <c r="P140" s="283"/>
      <c r="Q140" s="283"/>
      <c r="R140" s="283"/>
      <c r="S140" s="283"/>
      <c r="T140" s="284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5" t="s">
        <v>165</v>
      </c>
      <c r="AU140" s="285" t="s">
        <v>88</v>
      </c>
      <c r="AV140" s="16" t="s">
        <v>163</v>
      </c>
      <c r="AW140" s="16" t="s">
        <v>34</v>
      </c>
      <c r="AX140" s="16" t="s">
        <v>86</v>
      </c>
      <c r="AY140" s="285" t="s">
        <v>157</v>
      </c>
    </row>
    <row r="141" s="2" customFormat="1" ht="16.5" customHeight="1">
      <c r="A141" s="39"/>
      <c r="B141" s="40"/>
      <c r="C141" s="228" t="s">
        <v>206</v>
      </c>
      <c r="D141" s="228" t="s">
        <v>159</v>
      </c>
      <c r="E141" s="229" t="s">
        <v>1551</v>
      </c>
      <c r="F141" s="230" t="s">
        <v>1552</v>
      </c>
      <c r="G141" s="231" t="s">
        <v>1546</v>
      </c>
      <c r="H141" s="232">
        <v>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44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163</v>
      </c>
      <c r="AT141" s="240" t="s">
        <v>159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163</v>
      </c>
      <c r="BM141" s="240" t="s">
        <v>1553</v>
      </c>
    </row>
    <row r="142" s="15" customFormat="1">
      <c r="A142" s="15"/>
      <c r="B142" s="264"/>
      <c r="C142" s="265"/>
      <c r="D142" s="244" t="s">
        <v>165</v>
      </c>
      <c r="E142" s="266" t="s">
        <v>1</v>
      </c>
      <c r="F142" s="267" t="s">
        <v>1554</v>
      </c>
      <c r="G142" s="265"/>
      <c r="H142" s="268">
        <v>1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165</v>
      </c>
      <c r="AU142" s="274" t="s">
        <v>88</v>
      </c>
      <c r="AV142" s="15" t="s">
        <v>88</v>
      </c>
      <c r="AW142" s="15" t="s">
        <v>34</v>
      </c>
      <c r="AX142" s="15" t="s">
        <v>79</v>
      </c>
      <c r="AY142" s="274" t="s">
        <v>157</v>
      </c>
    </row>
    <row r="143" s="15" customFormat="1">
      <c r="A143" s="15"/>
      <c r="B143" s="264"/>
      <c r="C143" s="265"/>
      <c r="D143" s="244" t="s">
        <v>165</v>
      </c>
      <c r="E143" s="266" t="s">
        <v>1</v>
      </c>
      <c r="F143" s="267" t="s">
        <v>1555</v>
      </c>
      <c r="G143" s="265"/>
      <c r="H143" s="268">
        <v>2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165</v>
      </c>
      <c r="AU143" s="274" t="s">
        <v>88</v>
      </c>
      <c r="AV143" s="15" t="s">
        <v>88</v>
      </c>
      <c r="AW143" s="15" t="s">
        <v>34</v>
      </c>
      <c r="AX143" s="15" t="s">
        <v>79</v>
      </c>
      <c r="AY143" s="274" t="s">
        <v>157</v>
      </c>
    </row>
    <row r="144" s="16" customFormat="1">
      <c r="A144" s="16"/>
      <c r="B144" s="275"/>
      <c r="C144" s="276"/>
      <c r="D144" s="244" t="s">
        <v>165</v>
      </c>
      <c r="E144" s="277" t="s">
        <v>1</v>
      </c>
      <c r="F144" s="278" t="s">
        <v>181</v>
      </c>
      <c r="G144" s="276"/>
      <c r="H144" s="279">
        <v>3</v>
      </c>
      <c r="I144" s="280"/>
      <c r="J144" s="276"/>
      <c r="K144" s="276"/>
      <c r="L144" s="281"/>
      <c r="M144" s="297"/>
      <c r="N144" s="298"/>
      <c r="O144" s="298"/>
      <c r="P144" s="298"/>
      <c r="Q144" s="298"/>
      <c r="R144" s="298"/>
      <c r="S144" s="298"/>
      <c r="T144" s="29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85" t="s">
        <v>165</v>
      </c>
      <c r="AU144" s="285" t="s">
        <v>88</v>
      </c>
      <c r="AV144" s="16" t="s">
        <v>163</v>
      </c>
      <c r="AW144" s="16" t="s">
        <v>34</v>
      </c>
      <c r="AX144" s="16" t="s">
        <v>86</v>
      </c>
      <c r="AY144" s="285" t="s">
        <v>157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s/MWdXGlte9sEI9VYXgt+Z0m+rVsQGyqg2YCJZ3luKWwXej662rgcF01G9hPS+7t0eO5U0Lk+SpxGqhXL/vs9w==" hashValue="R1Jzvf8IGNKKeJpASGQUDqwx8PqpBCq2mNPh724KQ+AZcgfI8RgvsAtNSGxWgofJjY8SWC1Nh9qbj5cWt/dzwg==" algorithmName="SHA-512" password="CC35"/>
  <autoFilter ref="C117:K14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2025-02-06T11:00:20Z</dcterms:created>
  <dcterms:modified xsi:type="dcterms:W3CDTF">2025-02-06T11:00:27Z</dcterms:modified>
</cp:coreProperties>
</file>